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4"/>
  </bookViews>
  <sheets>
    <sheet name="Прилож 5" sheetId="1" r:id="rId1"/>
    <sheet name="Прил по ПРОГР НОВ" sheetId="2" r:id="rId2"/>
    <sheet name="Пр целев прог" sheetId="3" r:id="rId3"/>
    <sheet name="Прил 4" sheetId="4" r:id="rId4"/>
    <sheet name="ПРИЛ" sheetId="5" r:id="rId5"/>
  </sheets>
  <externalReferences>
    <externalReference r:id="rId8"/>
    <externalReference r:id="rId9"/>
  </externalReferences>
  <definedNames>
    <definedName name="_xlnm.Print_Area" localSheetId="3">'Прил 4'!$A$1:$F$282</definedName>
    <definedName name="_xlnm.Print_Area" localSheetId="0">'Прилож 5'!$A$1:$F$179</definedName>
  </definedNames>
  <calcPr fullCalcOnLoad="1"/>
</workbook>
</file>

<file path=xl/sharedStrings.xml><?xml version="1.0" encoding="utf-8"?>
<sst xmlns="http://schemas.openxmlformats.org/spreadsheetml/2006/main" count="2609" uniqueCount="503">
  <si>
    <t>Субсидия муниципальным образованиям Астраханской области на сохранение и развитие культуры села как основной составляющей единого культурного пространства Астраханской области в рамках подпрограммы "Развитие культуры села Черноярского района" муниципальной программы "Развитие культуры и сохранений культурного наследия Черноярского района"</t>
  </si>
  <si>
    <t>0836032</t>
  </si>
  <si>
    <t>500</t>
  </si>
  <si>
    <t>Ведомственная  целевая программа "Повышение эффективности муниципального управления в сфере культуры Черноярского района "</t>
  </si>
  <si>
    <t>0840000</t>
  </si>
  <si>
    <t>Обеспечение деятельности учреждений культуры (дома культуры) в рамках ведомственной целевой программы "Повышение эффективности муниципального управления в сфере культуры Черноярского района" муниципальной программы "Развитие культуры и сохранений культурного наследия Черноярского района"</t>
  </si>
  <si>
    <t>0847004</t>
  </si>
  <si>
    <t>Обеспечение деятельности учреждений культуры (библиотеки) в рамках ведомственной целевой программы "Повышение эффективности муниципального управления в сфере культуры Черноярского района" муниципальной программы "Развитие культуры и сохранений культурного наследия Черноярского района"</t>
  </si>
  <si>
    <t>0847005</t>
  </si>
  <si>
    <t>Комплектование книжных фондов библиотек муниципальных образований и государственных библиотек городов Москвы и Санкт-Петербурга в рамках ведомственной целевой программы "Повышение эффективности муниципального управления в сфере культуры Черноярского района" муниципальной программы "Развитие культуры и сохранений культурного наследия Черноярского района"</t>
  </si>
  <si>
    <t>0845114</t>
  </si>
  <si>
    <t>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</si>
  <si>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0845146</t>
  </si>
  <si>
    <t xml:space="preserve">Проведение противопожарных мероприятий в учреждениях культуры в рамках ведомственной целевой программы "Повышение эффективности муниципального управления в сфере культуры Черноярского района муниципальной программы "Развитие культуры и сохранений культурного наследия Черноярского района" </t>
  </si>
  <si>
    <t>0842022</t>
  </si>
  <si>
    <t xml:space="preserve">Муниципальная программа "Развитие физической культуры и спорта Черноярского района" </t>
  </si>
  <si>
    <t>090000</t>
  </si>
  <si>
    <t>Укрепление материально-технической базы конноспортивной секции в  рамках муниципальной программы "Развитие физической культуры и спорта Черноярского района"</t>
  </si>
  <si>
    <t>0912031</t>
  </si>
  <si>
    <t>11</t>
  </si>
  <si>
    <t>Организация и проведение спортивно-массовых мероприятий в рамках муниципальной программы "Развитие физической культуры и спорта Черноярского района"</t>
  </si>
  <si>
    <t>0912035</t>
  </si>
  <si>
    <t>Муниципальная программа "Молодежь Черноярского района"</t>
  </si>
  <si>
    <t>1000000</t>
  </si>
  <si>
    <t>Подпрограмма "Создание условий для гражданского становления, эффективной соцализации и самореализации молодых граждан"</t>
  </si>
  <si>
    <t>1010000</t>
  </si>
  <si>
    <t xml:space="preserve">Субсидии муниципальным образованиям Астраханской области на организацию и проведение палаточных лагерей в рамках подпрограммы "Создание условий для гражданского становления, эффективной социализации и самореализации молодых граждан" муниципальной программы "Молодежь Черноярского района"  </t>
  </si>
  <si>
    <t>1016028</t>
  </si>
  <si>
    <t xml:space="preserve">Мероприятия в области молодежной политики в рамках подпрограммы "Создание условий для гражданского становления, эффективной социализации и самореализации молодых граждан" муниципальной программы "Молодежь Черноярского района" </t>
  </si>
  <si>
    <t>1012034</t>
  </si>
  <si>
    <t xml:space="preserve">Подпрограмма "Содействие и обеспечением жильем молодых семей в Черноярском районе" </t>
  </si>
  <si>
    <t>1020000</t>
  </si>
  <si>
    <t xml:space="preserve">Приобретение жилья молодыми семьями Черноярского района в рамках попрограммы "Содействие  в обеспечении жильем молодых семей в Черноярском районе" муниципальной программы "Молодежь Черноярского района" </t>
  </si>
  <si>
    <t>1021002</t>
  </si>
  <si>
    <t xml:space="preserve">Муниципальная программа "Развитие казачества на территории Черноярского района" </t>
  </si>
  <si>
    <t>1110000</t>
  </si>
  <si>
    <t>Проведение мероприятий, направленных на развитие казачества на территории Черноярского района в рамках муниципальной программы "Развитие казачества на территории Черноярского района"</t>
  </si>
  <si>
    <t>1112045</t>
  </si>
  <si>
    <t>Муниципальная программа "Обеспечение общественного порядка и противодействие преступности в Черноярском районе"</t>
  </si>
  <si>
    <t>1200000</t>
  </si>
  <si>
    <t>Подпрограмма "Профилактика правонарушений и усиление борьбы с преступностью в Черноярском районе"</t>
  </si>
  <si>
    <t>1210000</t>
  </si>
  <si>
    <t>Профилактика правонарушений  и усиление борьбы с преступностью в Черноярском районе в рамках подпрограммы "Профилактика правонарушений и усиление борьюы с преступностью в Черноярском районе муниципальной программы "Обеспечение общественного порядка и противодействие преступности в Черноярском районе"</t>
  </si>
  <si>
    <t>1212078</t>
  </si>
  <si>
    <t>Подпрограмма"Профилактика экстримизма и терроризма в Черноярском районе"  Черноярского района"</t>
  </si>
  <si>
    <t>1220000</t>
  </si>
  <si>
    <t xml:space="preserve">Обеспечение безопасности граждан и антитеррористической защищенности потенциальных объектов террористических посягательств, в том числе критически важных объектов инфраструктуры и жизнеобеспечения, а так же мест массового пребывания людей в рамках подпрограммы "Профилактика  экстримизма и терроризма в Черноярском районе " муниципальной программы "Обеспечение общественного порядка и противодействие преступности в Черноярском районе" </t>
  </si>
  <si>
    <t>1222088</t>
  </si>
  <si>
    <t>14</t>
  </si>
  <si>
    <t>Подпрограмма"Совершенствование системы гражданской обороны, защиты населенияи территории Черноярского района"</t>
  </si>
  <si>
    <t>1230000</t>
  </si>
  <si>
    <t xml:space="preserve">Мероприятия по гражданской обороне в рамках подпрограммы "Совершенствование системы гражданской обороны, защиты населения и территории Черноярского района" муниципальной программы "Обеспечение общественного порядка и противодействие преступности в Черноярском районе" </t>
  </si>
  <si>
    <t>1232098</t>
  </si>
  <si>
    <t>Укрепление материально-тенической базы единой диспетчерской  службы в рамках подпрограммы "Совершенствование системы гражданской обороны, защиты населения и территории Черноярского района" муниципальной программы "Обеспечение общественного порядка и противодействие преступности в Черноярском районе"</t>
  </si>
  <si>
    <t>1232041</t>
  </si>
  <si>
    <t>Подпрограмма "Комплексные меры противодействия злоупотреблению наркотиками и их незаконному обороту в Черноярском районе"</t>
  </si>
  <si>
    <t>1240000</t>
  </si>
  <si>
    <t xml:space="preserve">Профилактические мероприятия по противодействию злоупотребления наркотиками  в рамках подпрограммы "Комплексные меры противодействия злоупотреблению наркотиками и их незаконному обороту в Черноярском районе " муниципальной программы "Обеспечение общественного порядка и противодействие преступности в Черноярском районе" </t>
  </si>
  <si>
    <t>1242108</t>
  </si>
  <si>
    <t>Муниципальной программа "Содействия развитию малого и среднего предпринимательства в Черноярском районе "</t>
  </si>
  <si>
    <t>1310000</t>
  </si>
  <si>
    <t>Мероприятия направленные на развитие малого и среднего предпринимательства в рамках муниципальной программы "Содействия развитию малого и среднего предпринимательства"</t>
  </si>
  <si>
    <t>1312118</t>
  </si>
  <si>
    <t>12</t>
  </si>
  <si>
    <t>Муниципальная программа "Управление муниципальными финансами Черноярского района"</t>
  </si>
  <si>
    <t>1400000</t>
  </si>
  <si>
    <t xml:space="preserve">Ведомственная целевая программа"Обеспечение эффективного управления системой общественных финансов Черноярского района" </t>
  </si>
  <si>
    <t>1410000</t>
  </si>
  <si>
    <t>Расходы на выполнение  функций органами местного самоуправления в рамках ведомственной целевой программы "Обеспечение эффективного управления системой общественных финансов Черноярского района" муниципальной программы"Управление муниципальными финансами Черноярского района</t>
  </si>
  <si>
    <t>1410001</t>
  </si>
  <si>
    <t>06</t>
  </si>
  <si>
    <t>Высшее должностное лицо (руководитель высшего исполнительного органа местного самоуправления)и его заместители в рамках ведомственной целевой программы "Обеспечение эффективного управления системой общественных финансов Черноярского района" муниципальной программы "Управление муниципальными финансами Черноярского района"</t>
  </si>
  <si>
    <t>1410004</t>
  </si>
  <si>
    <t>Осуществление первичного воинского учета на территориях, где отсутствуют военные комиссариаты в рамках ведомственной целевой программы "Обеспечение эффективного управления системой общественных финансов Черноярского района" муниципальной программы"Управление муниципальными финансами Черноярского района"</t>
  </si>
  <si>
    <t>1415118</t>
  </si>
  <si>
    <t xml:space="preserve">Субвенции муниципальным образованиям Астраханской области  на осуществление государственных полномочий по выравниванию бюджетной обеспеченности поселений в рамках ведомственной целевой программы "Обеспечение эффективного управления системой общественных финансосв Черноярского района" муниципальной программы "Управление муниципальными финансами Черноярского района" </t>
  </si>
  <si>
    <t>1416011</t>
  </si>
  <si>
    <t xml:space="preserve">Субвенции муниципальным  образованиям Астраханской области на содержание административных комиссий в рамках ведомственной целевой программы "Обеспечение эффективного управления системой общественных финансов Черноярского района" муниципальной программы "Управление муниципальными финансами Черноярского района" </t>
  </si>
  <si>
    <t>1416012</t>
  </si>
  <si>
    <t>13</t>
  </si>
  <si>
    <t>Процентные платежи по государственному долгу в рамках ведомственной целевой программы "Обеспечение эффективного управления системой общественных финансов Черноярского района№ мунципальной программы "Управление муниципальными финансами Черноярского района"</t>
  </si>
  <si>
    <t>1418080</t>
  </si>
  <si>
    <t>700</t>
  </si>
  <si>
    <t>Резервный фонд муниципального образования в рамках ведомственной целевой программы "Обеспечение эффективного управления системой общественных финансов Черноярского района" муниципальной программы "Управление муниципальными финансами Черноярского района"</t>
  </si>
  <si>
    <t>1418090</t>
  </si>
  <si>
    <t>1418066</t>
  </si>
  <si>
    <t>Ведомственная целевая программа "Реформирование муниципальных финансов Черноярского района"</t>
  </si>
  <si>
    <t>1420000</t>
  </si>
  <si>
    <t>Реформирование муниципальных финансов  Черноярского района в рамках ведомственной целевой программы "Реформирование муниципальных  финансов  Черноярского района " муниципальной программы "Управление  муниципальными финансами Черноярского района"</t>
  </si>
  <si>
    <t>1422128</t>
  </si>
  <si>
    <t xml:space="preserve">Муниципальная программа "Развитие энергосбережения и повышение энергетической эффективности на территории Черноярского района" </t>
  </si>
  <si>
    <t>1510000</t>
  </si>
  <si>
    <t>Реализация мероприятий в области энергосбережения и повышения энергетической эффективности на территории Черноярского района в рамках муниципальной программы "Развитие  энергосбережения и повышение энергетической эффективности на территории Черноярского района"</t>
  </si>
  <si>
    <t>1512138</t>
  </si>
  <si>
    <t>Субсидия бюджетам сельских поселений из бюджета муниципального района на осуществление части полномочий по решению вопросов местного значения в соответствие с заключенными соглашениями в рамках муниципальной программы " Энергосбережение и повышение энергетической эффективности на территории Черноярского района"</t>
  </si>
  <si>
    <t>1512219</t>
  </si>
  <si>
    <t>Ведомственные целевые программы</t>
  </si>
  <si>
    <t>ВЦП "Организация профилактических мероприятий по регулированию численности безнадзорных животных"</t>
  </si>
  <si>
    <t>8010000</t>
  </si>
  <si>
    <t>Субвенция муниципальным образованиям Астраханской области на осуществление  отдельных полномочий в области санитарно-эпидемиологического благополучия населения в рамках ведомственной целевой программы"Организация профилактических  мероприятий  по регулированию численности безнадзорных животных"</t>
  </si>
  <si>
    <t>8016003</t>
  </si>
  <si>
    <t>ВЦП "Развитие архивного дела в Черноярском районе"</t>
  </si>
  <si>
    <t>8020000</t>
  </si>
  <si>
    <t>Обеспечение деятельности муниципальных архивных учреждений Черноярского района в рамках ведомственной целевой программы "Развитие архивного дела в Черноярском районе"</t>
  </si>
  <si>
    <t>8027006</t>
  </si>
  <si>
    <t xml:space="preserve">ВЦП "Развитие муниципальной службы в Черноярском районе" </t>
  </si>
  <si>
    <t>8030000</t>
  </si>
  <si>
    <t>Развитие муниципальной службы в Черноярском районе в рамках ведомственной целевой  программы "Развитие муниципальной службы в Черноярском районе "</t>
  </si>
  <si>
    <t>8032148</t>
  </si>
  <si>
    <t>ВЦП "Обеспечение  безопасности деятельности органов местного самоуправления Черноярского района и противодействие коррупции"</t>
  </si>
  <si>
    <t>8040000</t>
  </si>
  <si>
    <t>Мероприятия по обеспечению безопасности деятельности органов местного самоуправления и противодействие коррупции в рамках ведомственной целевой программы "Обеспечение безопасности деятельности органов местного самоуправления Черноярского района"</t>
  </si>
  <si>
    <t>8042158</t>
  </si>
  <si>
    <t>ВЦП ""Обеспечение информирования населения о социально-экономическом и общественно-политическом развитии Черноярского района"</t>
  </si>
  <si>
    <t>8050000</t>
  </si>
  <si>
    <t>Обеспечение деятельности учреждений в области средств массовой информации в рамках ведомственной целевой программы "Обеспечение информирования населения о социально-экономическом и общественно-политическом развитии Черноярского района"</t>
  </si>
  <si>
    <t>8057007</t>
  </si>
  <si>
    <t xml:space="preserve">ВЦП "Совершенствование системы управления муниципальной собственностью Черноярского района" </t>
  </si>
  <si>
    <t>8060000</t>
  </si>
  <si>
    <t>Изготовление кадастровых паспортов на объекты недвижимости с целью регистрации прав собственности в рамках ведомственной целевой программы "Совершенствование системы управления муниципальной собственностью"</t>
  </si>
  <si>
    <t>8062168</t>
  </si>
  <si>
    <t>от  06.03.2015 г. №15</t>
  </si>
  <si>
    <t>от 06.03.2015 г. №15</t>
  </si>
  <si>
    <t>Оценка объектов недвижимости и земельных участков для целей предоставления в аренду или продаж на аукционе в рамках ведомственной целевой программы "Совершенствование системы управления муницпальной собственностью Черноярского района"</t>
  </si>
  <si>
    <t>8062178</t>
  </si>
  <si>
    <t>Межевание земельных участков, а также изготовление планов для постановки на кадастровый учет и признание права собственности в рамках ведомственной целевой программы "Совершенствование системы управления муниципальной собственностью Черноярского района"</t>
  </si>
  <si>
    <t>8062188</t>
  </si>
  <si>
    <t>Предоставление гражданам земельных участков, находящихся в государственной собственности в рамках ведомственной целевой программы "Совершенствование системы управления муниципальной собственностью Черноярского района"</t>
  </si>
  <si>
    <t>8062208</t>
  </si>
  <si>
    <t xml:space="preserve">ВЦП "Повышение эффективности управления администрации МО "Черноярский район" </t>
  </si>
  <si>
    <t>8070000</t>
  </si>
  <si>
    <t>Расходы на обеспечение функций органов местного самоуправленияв рамках ведомственной целевой программы "Повышение эффективности муниципального управления администрации МО "Черноярский район"</t>
  </si>
  <si>
    <t>807001</t>
  </si>
  <si>
    <t>807004</t>
  </si>
  <si>
    <t xml:space="preserve">Содержание единой диспетчерской службы в рамках ведомственной целевой программы "Повышение эффективности муниципального управления администрации МО "Черноярский район" </t>
  </si>
  <si>
    <t>8072198</t>
  </si>
  <si>
    <t xml:space="preserve">ВЦП "Обеспечение деятельности Совета МО "Черноярский район" </t>
  </si>
  <si>
    <t>8080000</t>
  </si>
  <si>
    <t>Расходы на обеспечение функций органов местного самоуправления в рамках ведомственной целевой программы "Обеспечение деятельности Совета МО "Черноярский район"</t>
  </si>
  <si>
    <t>8080001</t>
  </si>
  <si>
    <t>8010001</t>
  </si>
  <si>
    <t xml:space="preserve">ВЦП "Обеспечение деятельности Контрольно-ссчетной палаты МО "Черноярский район" </t>
  </si>
  <si>
    <t>8090000</t>
  </si>
  <si>
    <t>Расходы на обеспечение функций органов местного самоуправления в рамках ведомственной целевой программы "Обеспечение деятельности Контрольно-счетной палаты МО "Черноярский район"</t>
  </si>
  <si>
    <t>8090001</t>
  </si>
  <si>
    <t xml:space="preserve">Межбюджетная субсидия, выделяемая из бюджетов поселений, бюджету района на содержание контрольно-счетной палаты МО "Черноярский район" в рамках ведомственной целевой программы "Обеспечение деятельности Контрольно-счетной палаты МО "Черноярский район" </t>
  </si>
  <si>
    <t>8098089</t>
  </si>
  <si>
    <t xml:space="preserve">ВЦП "Обеспечение деятельности Комитета имущественных отношений Черноярского района" </t>
  </si>
  <si>
    <t>80Б0000</t>
  </si>
  <si>
    <t>Расходы на обеспечение функций органов местного самоуправления в рамках ведомственной целевой программы "Обеспечение деятельности Комитета имущественных отношений  Черноярского района"</t>
  </si>
  <si>
    <t>80Б0001</t>
  </si>
  <si>
    <t>Председатель законодательного (представительного) органа Совета муниципального образования в рамках непрограмного направления деятельности "Реализация функций органов местного самоуправления"</t>
  </si>
  <si>
    <t>9920003</t>
  </si>
  <si>
    <t>Руководитель контрольно-счетной палаты в рамках непрограмного направления деятельности "Реализация функций органов местного самоуправления"</t>
  </si>
  <si>
    <t>9940005</t>
  </si>
  <si>
    <t>Глава муниципального образования в рамках непрограмного направления деятельности "Реализация функций органов местного самоуправления"</t>
  </si>
  <si>
    <t>9950002</t>
  </si>
  <si>
    <t>Совета МО "Черноярский район"</t>
  </si>
  <si>
    <t>ВЕДОМСТВЕННАЯ СТРУКТУРА РАСХОДОВ</t>
  </si>
  <si>
    <t>БЮДЖЕТА МО "ЧЕРНОЯРСКИЙ РАЙОН" НА 2015 ГОД</t>
  </si>
  <si>
    <t>(т. руб.)</t>
  </si>
  <si>
    <t>Наименование</t>
  </si>
  <si>
    <t>Код администратора</t>
  </si>
  <si>
    <t>Раздел, подраздел</t>
  </si>
  <si>
    <t>Целевая статья</t>
  </si>
  <si>
    <t>Бюджетные ассигнования на  2015 год</t>
  </si>
  <si>
    <t>Общегосударственные вопросы</t>
  </si>
  <si>
    <t>Администрация МО "Черноярский район"</t>
  </si>
  <si>
    <t>0000</t>
  </si>
  <si>
    <t>0000000</t>
  </si>
  <si>
    <t>000</t>
  </si>
  <si>
    <t>0102</t>
  </si>
  <si>
    <t>0104</t>
  </si>
  <si>
    <t>8070004</t>
  </si>
  <si>
    <t>0111</t>
  </si>
  <si>
    <t>0113</t>
  </si>
  <si>
    <t>8070001</t>
  </si>
  <si>
    <t>Совет МО "Черноярский район"</t>
  </si>
  <si>
    <t>0103</t>
  </si>
  <si>
    <t>Отдел финансов и бюджетного планирования Администрации  МО "Черноярский район"</t>
  </si>
  <si>
    <t>0106</t>
  </si>
  <si>
    <t>Контрольно счетная палата МО "Черноярский район"</t>
  </si>
  <si>
    <t>Комитет имущественных отношений Черноярского района</t>
  </si>
  <si>
    <t>Управление сельского хозяйства Администрации МО "Черноярский район"</t>
  </si>
  <si>
    <t>Национальная оборона</t>
  </si>
  <si>
    <t>Отдел финансов и бюджетного планирования Администрации МО "Черноярский район"</t>
  </si>
  <si>
    <t>0203</t>
  </si>
  <si>
    <t>Национальная безопасность и правоохранительная деятельность</t>
  </si>
  <si>
    <t>0309</t>
  </si>
  <si>
    <t>0314</t>
  </si>
  <si>
    <t>Национальная экономика</t>
  </si>
  <si>
    <t>0405</t>
  </si>
  <si>
    <t>0522017</t>
  </si>
  <si>
    <t>0412</t>
  </si>
  <si>
    <t>0408</t>
  </si>
  <si>
    <t>0409</t>
  </si>
  <si>
    <t>Жилищно -  коммунальное хозяйство</t>
  </si>
  <si>
    <t>0502</t>
  </si>
  <si>
    <t>Образование</t>
  </si>
  <si>
    <t>0700</t>
  </si>
  <si>
    <t>0701</t>
  </si>
  <si>
    <t>0702</t>
  </si>
  <si>
    <t>0126014</t>
  </si>
  <si>
    <t>0707</t>
  </si>
  <si>
    <t>7950700</t>
  </si>
  <si>
    <t>0709</t>
  </si>
  <si>
    <t>7950100</t>
  </si>
  <si>
    <t>1412138</t>
  </si>
  <si>
    <t>Управление образования Администрации МО "Черноярский район"</t>
  </si>
  <si>
    <t>1212034</t>
  </si>
  <si>
    <t xml:space="preserve">Культура, кинематография </t>
  </si>
  <si>
    <t>0801</t>
  </si>
  <si>
    <t>0845144</t>
  </si>
  <si>
    <t>0804</t>
  </si>
  <si>
    <t xml:space="preserve">Администрация МО "Черноярский район" </t>
  </si>
  <si>
    <t>Социальная политика</t>
  </si>
  <si>
    <t>1000</t>
  </si>
  <si>
    <t>1001</t>
  </si>
  <si>
    <t>1003</t>
  </si>
  <si>
    <t>1004</t>
  </si>
  <si>
    <t>0126024</t>
  </si>
  <si>
    <t>Управление сельского хозяйства Администрациии МО "Черноярский район"</t>
  </si>
  <si>
    <t>0221002</t>
  </si>
  <si>
    <t>Физичнеская культура и спорт</t>
  </si>
  <si>
    <t>1102</t>
  </si>
  <si>
    <t>Обслуживание  государственного и муниципального долга</t>
  </si>
  <si>
    <t>1301</t>
  </si>
  <si>
    <t>Средства массовой информации</t>
  </si>
  <si>
    <t>Межбюджетные трансферты общего характера бюджетам субъектов Российской Федерации и муниципальных образований общего характера</t>
  </si>
  <si>
    <t>1401</t>
  </si>
  <si>
    <t>1402</t>
  </si>
  <si>
    <t>ВСЕГО РАСХОДЫ</t>
  </si>
  <si>
    <t>РАСХОДЫ</t>
  </si>
  <si>
    <t>НА РЕАЛИЗАЦИЮ МУНИЦИПАЛЬНЫХ  ПРОГРАММ МО "ЧЕРНОЯРСКИЙ РАЙОН"</t>
  </si>
  <si>
    <t>тыс. руб.</t>
  </si>
  <si>
    <t>Расходы на 2015 год</t>
  </si>
  <si>
    <t>Заказчик программы, ответственный за исполнение</t>
  </si>
  <si>
    <t>Всего</t>
  </si>
  <si>
    <t>в том числе</t>
  </si>
  <si>
    <t>федеральный бюджет</t>
  </si>
  <si>
    <t>областной бюджет</t>
  </si>
  <si>
    <t>местный бюджет</t>
  </si>
  <si>
    <t xml:space="preserve">Управление образования администрации МО "Черноярский район" </t>
  </si>
  <si>
    <t>Администрация муниципального образования"Черноярский район"</t>
  </si>
  <si>
    <t>Управление сельского хозяйства Администрации муниципального образования "Черноярский район"</t>
  </si>
  <si>
    <t xml:space="preserve">Комитет имущественных отношений Черноярского района </t>
  </si>
  <si>
    <t>МБУ "Черноярский районный архив"</t>
  </si>
  <si>
    <t>Контрольно-счетная палата МО "Черноярский район"</t>
  </si>
  <si>
    <t>Отдел финансов и бюджетного планирования администрации МО "Черноярский район"</t>
  </si>
  <si>
    <t>Управление сельского хозяйства администрации МО "Черноярский район"</t>
  </si>
  <si>
    <t>МУ "Редакция газеты"Черноярский вестник"Волжанка"</t>
  </si>
  <si>
    <t>Администрация муниципального образования "Черноярский район"</t>
  </si>
  <si>
    <t>Приложение №5  к Решению</t>
  </si>
  <si>
    <t xml:space="preserve">РАСХОДЫ БЮДЖЕТА МО "ЧЕРНОЯРСКИЙ РАЙОН" ПО РАЗДЕЛАМ И </t>
  </si>
  <si>
    <t>ПОДРАЗДЕЛАМ, ЦЕЛЕВЫМ СТАТЬЯМ И ВИДАМ РАСХОДОВ КЛАССИФИКАЦИИ РАСХОДОВ БЮДЖЕТА НА 2015 ГОД</t>
  </si>
  <si>
    <t>Код раздела</t>
  </si>
  <si>
    <t>Код подраздела</t>
  </si>
  <si>
    <t>Код целевой статьи</t>
  </si>
  <si>
    <t>Код вида расходов</t>
  </si>
  <si>
    <t>Сумма на 2015 год</t>
  </si>
  <si>
    <t>00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</si>
  <si>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</si>
  <si>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 государственными внебюджетными фондами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</si>
  <si>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</si>
  <si>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Закупка товаров, работ и услуг для государственных (муниципальных) нужд</t>
  </si>
  <si>
    <t>Иные бюджетные инвестиции</t>
  </si>
  <si>
    <t>8880001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</si>
  <si>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</si>
  <si>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Высшее должностное лицо (руководитель высшего исполнительного органа местного самоуправления ) и его заместители в рамках ведомственной целевой программы "Повышение эффективности муниципального управления администрации МО "Черноярский район"муниципальной программы "Управление муниципальными финансами Черноярского района"</t>
  </si>
  <si>
    <t>Обеспечение деятельности финансовых, налоговых и таможенных органов и органов финансового (финансово-бюжетного) надзора</t>
  </si>
  <si>
    <t>1222128</t>
  </si>
  <si>
    <t>Резервные фонды</t>
  </si>
  <si>
    <t>Иные бюджетные ассигнования</t>
  </si>
  <si>
    <t>Другие общегосударственные вопросы</t>
  </si>
  <si>
    <t>Предоставление субсидий бюджетным, автономным учреждениям и иным некоммерческим организациям</t>
  </si>
  <si>
    <t>Мобилизационная и вневойсковая подготовка</t>
  </si>
  <si>
    <t>Межбюджетные трансферты</t>
  </si>
  <si>
    <t>Национальная безопасность и провоохранительная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</si>
  <si>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</si>
  <si>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</si>
  <si>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Обеспечение безопасности граждан и антитеррористической защищенности потенциальных объектов террористических посягательсв , в том числе критически важных объектов инфраструктуры и жизнеобеспечения , а также мест массового пребывания людей в рамках подпрограммы "Профилактика экстремизма и терроризма в Черноярском районе"муниципальной программы "Обеспечение общественного порядка и противодействие преступности в Черноярском районе"</t>
  </si>
  <si>
    <t>Сельское хозяйство и рыболовство</t>
  </si>
  <si>
    <t>Прочая закупка товаров, работ и услуг для обеспечения государственных (муниципальных) нужд</t>
  </si>
  <si>
    <t>Транспорт</t>
  </si>
  <si>
    <t>Субсидия юридическим лицам (кроме некоммерческих организаций), индивидуальным предпринимателям, физическим лицам</t>
  </si>
  <si>
    <t>810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</si>
  <si>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</si>
  <si>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</si>
  <si>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</si>
  <si>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</si>
  <si>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Резервный фонд муниципального образования в рамках ВЦП"Обеспечение эффективного упраления системой общественных финансов Черноярского района" МП "Управление муниципальными финансами Черноярского района"</t>
  </si>
  <si>
    <t>Дошкольное образование</t>
  </si>
  <si>
    <t>Предоставление субсидий бюджетным , автономным учреждениям и иным некоммерческим организациям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</si>
  <si>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</si>
  <si>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</si>
  <si>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</si>
  <si>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Реализация мероприятий в  области энергосбережения и повышения энергетической эффективности на территории Черноярского района в рамках муниципальной программы "Развитие энергосбережения и повышение энергетической эффективности на территории Черноярского района"</t>
  </si>
  <si>
    <t>Культура</t>
  </si>
  <si>
    <t>Межбюджетные  трансферты</t>
  </si>
  <si>
    <t>Другие вопросы в области культуры, кинематографии</t>
  </si>
  <si>
    <t>Пенсионное обеспечение</t>
  </si>
  <si>
    <t>Социальное обеспечение и иные выплаты населению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</si>
  <si>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</si>
  <si>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</si>
  <si>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</si>
  <si>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</si>
  <si>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 xml:space="preserve">Средства массовой информации </t>
  </si>
  <si>
    <t>Периодическая печать и издательства</t>
  </si>
  <si>
    <t xml:space="preserve">Обслуживание государственного внутреннего и муниципального долга </t>
  </si>
  <si>
    <t>Обслуживание государственного (муниципального долга)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</si>
  <si>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</si>
  <si>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 xml:space="preserve">Дотации на выравнивание бюджетной обеспеченности субъектов Российской Федерации и муниципальных образований </t>
  </si>
  <si>
    <t xml:space="preserve">Иные дотации </t>
  </si>
  <si>
    <t>БЕЗВОЗМЕЗДНЫЕ ПЕРЕЧИСЛЕНИЯ ДРУГИМ БЮДЖЕТАМ БЮДЖЕТНОЙ СИСТЕМЫ РОССИЙСКОЙ ФЕДЕРАЦИИ</t>
  </si>
  <si>
    <t>МО " ЧЕРНОЯРСКИЙ РАЙОН" НА 2015 ГОД</t>
  </si>
  <si>
    <t>МО "Село Соленое Займище"</t>
  </si>
  <si>
    <t>МО "Черноярский сельсовет"</t>
  </si>
  <si>
    <t>МО "Село Зубовка"</t>
  </si>
  <si>
    <t>МО "Старицкий сельсовет"</t>
  </si>
  <si>
    <t>МО "Село Поды"</t>
  </si>
  <si>
    <t>МО "Село Ступино"</t>
  </si>
  <si>
    <t>МО"Вязовский сельсовет"</t>
  </si>
  <si>
    <t>МО"Каменноярский сельсовет"</t>
  </si>
  <si>
    <t>МО"Солодниковский сельсовет"</t>
  </si>
  <si>
    <t>МО "Село Ушаковка"</t>
  </si>
  <si>
    <t>ВСЕГО             (тыс. руб.)</t>
  </si>
  <si>
    <t xml:space="preserve"> - субвенция на выполнение государственных полномочий по осуществлению воинского учета на территориях, где отсутствуют военные комиссариаты</t>
  </si>
  <si>
    <t xml:space="preserve"> - иные межбюджетные трансферты из бюджета Асттраханской области муниципальным образованиям Астраханской области  на проведение мероприятий  по подключению общедоступных библиотек Астраханской области  к сети  интернет и развитие системы библиотечного дела  с учетом  задачи расширения информационных технологий  и оцифровки</t>
  </si>
  <si>
    <t xml:space="preserve"> - субсидия бюджетам сельских поселений  из бюджета  муниципального района  на осуществление части полномочий  по решению  вопросов местного  значения в соответствии с заключенными соглашениями</t>
  </si>
  <si>
    <t xml:space="preserve"> - субсидия из бюджета Астраханской области  бюджетам муниципальных образований Астраханской области на реализацию государственной программы "Развитие культуры села Астраханской области"</t>
  </si>
  <si>
    <t>Непрограмные направления деятельности "Реализация функций органов местного самоуправления"</t>
  </si>
  <si>
    <t>9900000</t>
  </si>
  <si>
    <t>Дотации поселениям Черноярского района на осуществление государственных полномочий по обеспечению сбалансированности бюджета поселений за счет средств бюджета МО "Черноярский район" в рамках ведомственной целевой программы "Обеспечение эффективного управления системой общественных финансов Черноярского района" муниципальной программы "Управление муниципальными финансами Черноярского района"</t>
  </si>
  <si>
    <t xml:space="preserve"> - дотация на сбалансированность бюджета поселений</t>
  </si>
  <si>
    <t xml:space="preserve">Приложение №10  к Решению Совета </t>
  </si>
  <si>
    <t>Приложение №7  к Решению</t>
  </si>
  <si>
    <t>Приложение №4  к Решению</t>
  </si>
  <si>
    <t>Приложение №6 к Решению                                                                     Совета МО "Черноярский район"</t>
  </si>
  <si>
    <t>МО"Черноярский район"</t>
  </si>
  <si>
    <t>РАСПРЕДЕЛЕНИЕ БЮДЖЕТНЫХ ЕАССИГНОВАНИЙ ПО ЦЕЛЕВЫМ СТАТЬЯМ (МУНИЦИПАЛЬНЫМ ПРОГРАММ И НЕПРОГРАМНЫМ НАПРАВЛЕНИЯМ ДЕЯТЕЛЬНОСТИ)  ,  ГРУППАМ ВИДАМ РАСХОДОВ, РАЗДЕЛАМ, ПОДРАЗДЕЛАМ КЛАССИФИКАЦИИ РАСХОДОВ БЮДЖЕТА ПО МО "ЧЕРНОЯРСКИЙ РАЙОН"</t>
  </si>
  <si>
    <t>НА 2015 ГОД</t>
  </si>
  <si>
    <t>Наименование программы</t>
  </si>
  <si>
    <t>Наименование целевой статьи</t>
  </si>
  <si>
    <t>Вид расхода</t>
  </si>
  <si>
    <t>Раздел</t>
  </si>
  <si>
    <t>Подраздел</t>
  </si>
  <si>
    <t>Бюджетные ассигнования на 2015 год</t>
  </si>
  <si>
    <t>ВСЕГО</t>
  </si>
  <si>
    <t>Муниципальные программы</t>
  </si>
  <si>
    <t xml:space="preserve"> Муниципальная Программа "Развитие образования Черноярского района" </t>
  </si>
  <si>
    <t>0100000</t>
  </si>
  <si>
    <t>Подпрограмма "Обеспечение достижения образовательных результатов федеральным государственным образовательным стандартам"</t>
  </si>
  <si>
    <t>0110000</t>
  </si>
  <si>
    <t>Укрепление материально-технической  базы учреждений обоазования в рамках подпрограммы "Обеспечение достижения образовательных результатов федеральным государственным  образовательным стандартам" муниципальной программы "Развитие образования Черноярского района"</t>
  </si>
  <si>
    <t>0112011</t>
  </si>
  <si>
    <t>600</t>
  </si>
  <si>
    <t>07</t>
  </si>
  <si>
    <t>01</t>
  </si>
  <si>
    <t>02</t>
  </si>
  <si>
    <t>Ведомственная целевая программа "Обеспечение муниципальной программы "Развитие образования Черноярского района"</t>
  </si>
  <si>
    <t>0120000</t>
  </si>
  <si>
    <t xml:space="preserve">Обеспечение деятельности (оказание услуг) детскими дошкольными учреждениями Черноярского района в рамках ведомственной целевой программы"Обеспечение муниципальной программы"Развитие образования Черноярскогорайона" муниципальной программы "Развитие образования Черноярского района" </t>
  </si>
  <si>
    <t>0127001</t>
  </si>
  <si>
    <t>Высшее должностное лицо (руководитель высшего исполнительного органа местного самоуправления) и его заместители в рамках ведомственной целевой программы  "Обеспечение муниципальной программы развитие образования Черноярского района" муниципальной программы "Развитие образования Черноярского района"</t>
  </si>
  <si>
    <t>0120004</t>
  </si>
  <si>
    <t>100</t>
  </si>
  <si>
    <t>04</t>
  </si>
  <si>
    <t xml:space="preserve"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 ведомственной целевой "Обеспечение муниципальной программы "Развитие образования Черноярского района" муниципальной программы "Развитие образования Черноярского района" </t>
  </si>
  <si>
    <t>0126015</t>
  </si>
  <si>
    <t xml:space="preserve">Субвенция муниципальным образованиям Астраханской области на  обеспечение  государственных гарантий реализации прав на получение общедоступного и бесплатного дошкольного 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в рамках  ведомственной целевой программы "Обеспечение муниципальной программы "Развитие образования Черноярского района" мунициплаьной программы "Развитие образования Черноярского района" </t>
  </si>
  <si>
    <t>01 2 6014</t>
  </si>
  <si>
    <t>Обеспечение деятельности (оказание услуг) общеобразовательными учреждениями (школы-детские сады, школы начальные, неполные,средние) Черноярского района в рамках ведомственной целевой программы "Обеспечение муниципальной программы "Развитие образования Черноярского района" муниципальной программы "Развитие образования Черноярского района"</t>
  </si>
  <si>
    <t>0127002</t>
  </si>
  <si>
    <t xml:space="preserve">Обеспечение деятельности (оказание услуг) учреждениями дополнительного образования Черноярского района в рамках ведомственной целевой программы "Обеспечение муниципальной программы" Развитие образования Черноярского района" муниципальной программы "Развитие образования Черноярского района" </t>
  </si>
  <si>
    <t>0127003</t>
  </si>
  <si>
    <t xml:space="preserve">Субсидии муниципальным образованиям Астраханской области  на возмещение затрат по выполнению непрофильных функций в муниципальных общеобразовательных организациях Астраханской области в рамках ведомственной целевой программы "Обеспечение муниципальной программы "Развитие образования Черноярского района" муниципальной программы "Развитие образования Черноярского района" </t>
  </si>
  <si>
    <t>0126022</t>
  </si>
  <si>
    <t xml:space="preserve">Субсидии  муниципальным образованиям Астраханской области на питание 1-4 классов муниципальных общеобразовательных организаций в рамках ведомственной целевой программы "Обеспечение муниципальной программы "Развитие образования Черноярского района" муниципальной программы "Развитие образования Черноярского района" </t>
  </si>
  <si>
    <t>0126026</t>
  </si>
  <si>
    <t>Проведение олимпиад, выставок, спортивных мероприятий, конкурсов и других мероприятий для детей и молодежи в рамках ведомственной целевой программы "Обеспечение муниципальной программы "Развитие образования  Черноярского района"</t>
  </si>
  <si>
    <t>0122014</t>
  </si>
  <si>
    <t>200</t>
  </si>
  <si>
    <t>Расходы на обеспечение функций органов местного самоуправления в рамках ведомственной целевой программы  "Обеспечение муниципальной программы "Развитие образования Черноярского района" муниципальной программы "Развитие образования Черноярского района"</t>
  </si>
  <si>
    <t>0120001</t>
  </si>
  <si>
    <t>09</t>
  </si>
  <si>
    <t>800</t>
  </si>
  <si>
    <t xml:space="preserve">Прочие мероприятия в рамках ведомственной целевой программы "Обеспечение муниципальной программы "Развитие образования Черноярского района" муниципальной  программы "Развитие образования Черноярского района" </t>
  </si>
  <si>
    <t>0122018</t>
  </si>
  <si>
    <t>Субвенция муниципальным образованиям Астраханской области на содержание комиссии  по делам несовершеннолетних в рамках ведомственной целевой программы "Обеспечение муниципальной программы "Развитие образования Черноярского района" муниципальной  программы "Развитие образования Черноярского района"</t>
  </si>
  <si>
    <t>0126013</t>
  </si>
  <si>
    <t>Организация проведения противопожарных  мероприятий и мероприятий по безопасности образовательного процесса в рамках ведомственной целевой программы "Обеспечение муниципальной программы "Развитие образования Черноярского района" муниципальной программы "Развитие образования Черноярского района"</t>
  </si>
  <si>
    <t>0122012</t>
  </si>
  <si>
    <t>Питание обучающихся 1-4 классов учреждений образования Черноярского района в рамках ведомственной целевой программы "Обеспечение муниципальной программы "Развитие образования Черноярского района" муниципальной программы "Развитие образования Черноярского района"</t>
  </si>
  <si>
    <t>0122013</t>
  </si>
  <si>
    <t xml:space="preserve"> Субвенции мунципальным образованиям Астраханской области по предоставлению компенсации части родительской платы за присмотр и уход за детьми, посещающими образовательные организации,реализующие образовательную программу дошкольного образования в рамках ведомственной целевой программы "Обеспечение муниципальной программы "Развитие образования Черноярского района" муниципальной программы "Развитие образования Черноярского района"</t>
  </si>
  <si>
    <t>0216024</t>
  </si>
  <si>
    <t>300</t>
  </si>
  <si>
    <t>10</t>
  </si>
  <si>
    <t>Муниципальная программа "Социальная защита, поддержка и социальное обслуживание населения Черноярского района"</t>
  </si>
  <si>
    <t>02 0 0000</t>
  </si>
  <si>
    <t>Подпрограмма "Адресная социальная помощь в Черноярском районе"</t>
  </si>
  <si>
    <t>02 1 0000</t>
  </si>
  <si>
    <t xml:space="preserve">Доплата к пенсиям  муниципальных служащих в рамках подпрограммы "Адресная социальная помощь в Черноярском районе" муниципальной программы "Социальная защита, поддержка и социальное обслуживание населения Черноярского района" </t>
  </si>
  <si>
    <t>0212016</t>
  </si>
  <si>
    <t>Меры социальной поддержки граждан на газификацию домовладений в рамках подпрограммы "Адресная социальная помощь в Черноярском районе"муниципальной программы "Социальнаяя защита, поддержка и социальное обслуживание населения Черноярского оайона"</t>
  </si>
  <si>
    <t>0211001</t>
  </si>
  <si>
    <t>03</t>
  </si>
  <si>
    <t>Субсидия на возмещение убытков организациям и индивидуальным предпринимателям, оказывающим услуги по пассажирским перевозкам на муниципальных маршрутах в рамках подпрограммы "Адресная социальная помощь в Черноярском районе" Муниципальной программы "Социальная защита, поддержка и социальное обслуживание населения Черноярского района"</t>
  </si>
  <si>
    <t>0212036</t>
  </si>
  <si>
    <t>08</t>
  </si>
  <si>
    <t>Подпрограмма "Организация отдыха, оздоровления и занятости детей и молодежи Черноярского района</t>
  </si>
  <si>
    <t>0220000</t>
  </si>
  <si>
    <t>Реализация мероприятий  в рамках организации отдыха, оздоровления и занятости детей и молодежи в рамках подпрограммы "Организация отдыха, оздоровления и занятости детей и молодежи Черноярского района" муниципальной программы "Социальная защита, поддержка и социальное обслуживание населения Черноярского района"</t>
  </si>
  <si>
    <t>0222024</t>
  </si>
  <si>
    <t>Муниципальная Программа "Развитие дорожного хозяйства Черноярского района"</t>
  </si>
  <si>
    <t>0310000</t>
  </si>
  <si>
    <t xml:space="preserve">Реализация мероприятий  по содержанию,строительству, ремонту и реконструкции автомобильных дорог общего пользования местного значения и искусственных сооружений на них в рамках муниципальной программы "Развитие дорожного хозяйства Черноярского района" </t>
  </si>
  <si>
    <t>0312019</t>
  </si>
  <si>
    <t>Финансовое обеспечение дорожной деятельности в рамках  муниципальной программы "Развитие дорожного хозяйства Черноярского района"</t>
  </si>
  <si>
    <t>0315390</t>
  </si>
  <si>
    <t>Субсидии муниципальным образованиям Астраханской области на развитие дорожного хозяйства в рамках муниципальной программы "Развитие дорожного хозяйства Черноярского района"</t>
  </si>
  <si>
    <t>0316017</t>
  </si>
  <si>
    <t>Муниципальная Программа "Развитие жилищного строительства в Черноярском районе"</t>
  </si>
  <si>
    <t>0410000</t>
  </si>
  <si>
    <t>Подготовка жилищных участков для предоставления их под жилищное строительство многодетным семьям муниципальной программы "Развитие жилищного строительства в Черноярском районе"</t>
  </si>
  <si>
    <t>0412026</t>
  </si>
  <si>
    <t>Муниципальная Программа  "Развитие агропромышленного коплекса Черноярского района"</t>
  </si>
  <si>
    <t>0500000</t>
  </si>
  <si>
    <t xml:space="preserve">Подпрограмма "Устойчивое развитие сельских территорий МО "Черноярский район" </t>
  </si>
  <si>
    <t>Подпрограмма Оказание государственной поддержки по развитию сельскохозяйственного производства в Черноярском районе"</t>
  </si>
  <si>
    <t>0520000</t>
  </si>
  <si>
    <t>Возмещение части затрат на приобретение элитных семян в рамках подпрограммы "Оказание государственной поддержки по развитию сельскохозяйственного производтвав Черноярском районе" муниципальной программы "Развитие агропромышленного комплекса Черноярского района"</t>
  </si>
  <si>
    <t>0525031</t>
  </si>
  <si>
    <t>05</t>
  </si>
  <si>
    <t>Возмещение части процентной ставки по краткосрочным кредитам (займам) на развитие растинееводства, переработки и реализации продукции растениеводства в рамках подпрограммы "Оказание государственной поддержки по развитию сельскохозяйственного производтва в Черноярском районе" муниципальной программы "Развитие агропромышленного комплекса Черноярского района"</t>
  </si>
  <si>
    <t>0525038</t>
  </si>
  <si>
    <t>Возмещение части процентной ставки по инвестиционным кредитам (займам) на развитие растинееводства, переработки и развития инфраструктуры и логистического обеспечения рынков продукции растениеводства в рамках подпрограммы "Оказание государственной поддержки по развитию сельскохозяйственного производтва в Черноярском районе" муниципальной программы "Развитие агропромышленного комплекса Черноярского района"</t>
  </si>
  <si>
    <t>0525039</t>
  </si>
  <si>
    <t>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растениеводства в рамках подпрограммы "Оказание государственной поддержки по развитию сельскохозяйственного производтвав Черноярском районе" муниципальной программы "Развитие агропромышленного комплекса Черноярского района"</t>
  </si>
  <si>
    <t>0525040</t>
  </si>
  <si>
    <t>Оказание несвязной поддержки сельскохозяйственным товаропроизводителям в области растиниеводства в рамках подпрограммы "Оказание государственной поддержки по развитию сельскохозяйственного производтвав Черноярском районе" муниципальной программы "Развитие агропромышленного комплекса Черноярского района"</t>
  </si>
  <si>
    <t>0525041</t>
  </si>
  <si>
    <t>Поддержка племенного животноводства в рамках подпрограммы "Оказание государственной поддержки по развитию сельскохозяйственного производтва в Черноярском районе" муниципальной программы "Развитие агропромышленного комплекса Черноярского района"</t>
  </si>
  <si>
    <t>0525042</t>
  </si>
  <si>
    <t>Возмещение части затрат по наращиванию маточного поголовья овец и коз в рамках подпрограммы "Оказание государственной поддержки по развитию сельскохозяйственного производтвав Черноярском районе" муниципальной программы "Развитие агропромышленного комплекса Черноярского района"</t>
  </si>
  <si>
    <t>0525044</t>
  </si>
  <si>
    <t>Возмещение части затрат по наращиванию поголовья северных оленей, маралов и мясных табунных лошадей в рамках подпрограммы "Оказание государственной поддержки по развитию сельскохозяйственного производтвав Черноярском районе" муниципальной программы "Развитие агропромышленного комплекса Черноярского района"</t>
  </si>
  <si>
    <t>0525045</t>
  </si>
  <si>
    <t>Возмещение части процентной ставки по краткосрочным кредитам (займам) на развитие животноводства, переработки и реализации продукции животноводства в рамках подпрограммы "Оказание государственной поддержки по развитию сельскохозяйственного производтвав Черноярском районе" муниципальной программы "Развитие агропромышленного комплекса Черноярского района"</t>
  </si>
  <si>
    <t>0525047</t>
  </si>
  <si>
    <t>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 в рамках подпрограммы "Оказание государственной поддержки по развитию сельскохозяйственного производтвав Черноярском районе" муниципальной программы "Развитие агропромышленного комплекса Черноярского района"</t>
  </si>
  <si>
    <t>0525048</t>
  </si>
  <si>
    <t>Возмещение процентной ставки по долгосрочным, среднесрочным и краткосрочным кредитам, взятым малыми формами хозяйствования в рамках подпрограммы "Оказание государственной поддержки по развитию сельскохозяйственного производтвав Черноярском районе" муниципальной программы "Развитие агропромышленного комплекса Черноярского района"</t>
  </si>
  <si>
    <t>0525055</t>
  </si>
  <si>
    <t>Возмещение части затрат крестьянских (фермерских) хозяйств, включая индивидуальных предпринимателей. при оформлении в собственность используемых ими земельных участков из земель сельскохозяйственного назначения в рамках подпрограммы "Оказание государственной поддержки по развитию сельскохозяйственного производтва в Черноярском районе" муниципальной программы "Развитие агропромышленного комплекса Черноярского района"</t>
  </si>
  <si>
    <t>0525056</t>
  </si>
  <si>
    <t>Субвенции муниципальным образованиям Астраханской области на осуществлении государственной поддержки сельскохозяйственного производства в рамках подпрограммы "Оказание государственной поддержки по развитию сельскохозяйственного производтвав Черноярском районе" муниципальной программы "Развитие агропромышленного комплекса Черноярского района"</t>
  </si>
  <si>
    <t>0526004</t>
  </si>
  <si>
    <t>Ведомственная целевая программа"Экономически значимая  муниципальная программа развития растениеводства и перерабатывающей промышленности в Черноярском районе"</t>
  </si>
  <si>
    <t>0530000</t>
  </si>
  <si>
    <t>Ведомственная целевая программа "Экономически значимая муниципальная программа создания и развития сети оптовых распределительных центров в Черноярском районе"</t>
  </si>
  <si>
    <t>0540000</t>
  </si>
  <si>
    <t>Ведомственная целевая программа "Повышение эффективности муниципального управления в сфере сельского хозяйства Черноярского района"</t>
  </si>
  <si>
    <t>0550000</t>
  </si>
  <si>
    <t>Высшее должностное лицо (руководитель высшего исполнительного органа местного самоуправления) и его заместители в рамках ведомственной целевой программы "Повышение эффективности муниципального управления в сфере сельского хозяйства Черноярского района" муниципальной программы "Развитие агропромышленного комплекса Черноярского района"</t>
  </si>
  <si>
    <t>0550004</t>
  </si>
  <si>
    <t>Проведение прочих мероприятий в рамках ведомственной целевой программы "Повышение эффективности муниципального управления в сфере сельского хозяйства Черноярского района" муниципальной программы "Развитие агропромышленного комплекса"</t>
  </si>
  <si>
    <t>0552017</t>
  </si>
  <si>
    <t>244</t>
  </si>
  <si>
    <t>Субвенции муниципальным образованиям Астраханской области на осуществление управленческих функций органами местного самоуправления по поддержке сельскохозяйствкнного производства в рамках ведомственной целевой программы "Повышение эффективности муниципального управления в сфере сельского хозяйства Черноярского района" муниципальной программы "Развитие агропромышленного комплекса Черноярского района"</t>
  </si>
  <si>
    <t>0556002</t>
  </si>
  <si>
    <t>Муниципальная программа "Улучшение качества предоставления жилищно-коммунальных услуг на территории Черноярского района"</t>
  </si>
  <si>
    <t>0600000</t>
  </si>
  <si>
    <t xml:space="preserve">Подпрограмма "Чистая вода Черноярского района" </t>
  </si>
  <si>
    <t>0610000</t>
  </si>
  <si>
    <t>Реализация мероприятий в рамках подпрограммы "Чистая вода Черноярского района" муниципальной программы "Улучшение качества предоставления жилищно-коммунальных услуг на территории Черноярского района"</t>
  </si>
  <si>
    <t>0612028</t>
  </si>
  <si>
    <t>Подпрограмма "Создание копмлексной системы обращения с отходами в Черноярском районе"</t>
  </si>
  <si>
    <t>0620000</t>
  </si>
  <si>
    <t>Мероприятия по ликвидации несанкционированных свалок и обустройство контейнерных площадок в рамках подпрограммы "Создание комплексной системы обращения с отходами в Черноярском районе" муниципальной программы "Улучшение качества предоставления жилищно-коммунальных услуг на территории Черноярского района"</t>
  </si>
  <si>
    <t>0622038</t>
  </si>
  <si>
    <t>Обеспечение развития жилищно-коммунальных хозяйства Черноярского района</t>
  </si>
  <si>
    <t>0630000</t>
  </si>
  <si>
    <t>Приобретение топлива на очередной отопительный сезон в рамках ведомственной целевой программы "Обеспечение развития жилищно-коммунального хозяйства Черноярского района" муниципальной программы "Улучшение качества предоставления жилищно-коммунальных услуг на территории Черноярского района"</t>
  </si>
  <si>
    <t>0632048</t>
  </si>
  <si>
    <t>Субсидия муниципальным образованиям Астраханской области на закупку жидкого топлива (мазут, печное топливо) для обеспечения теплом в рамках ведомственной целевой программы "Обеспечение развития жилищно-коммунального хозяйства Черноярского района" муниципальной программы "Улучшение  качества  предоставления  жилищно-коммунальных услуг на территории Черноярского района"</t>
  </si>
  <si>
    <t>0636009</t>
  </si>
  <si>
    <t xml:space="preserve"> Муниципальная Программа "Внедрение спутнитниковых навигационных технологий с использованием системы ГЛОНАСС и других результатов космической деятельности в интересах социально-экономическогоЧерноярский район" на 2014-2016 годы"</t>
  </si>
  <si>
    <t>0710000</t>
  </si>
  <si>
    <t>Муниципальная Программа "Развитие культуры и сохранение культурного наследия Черноярского района "</t>
  </si>
  <si>
    <t>0800000</t>
  </si>
  <si>
    <t>Подпрограмма "Материально- техническое оснащение учреждений культуры района"</t>
  </si>
  <si>
    <t>0810000</t>
  </si>
  <si>
    <t>Укрепление материально-технической базы учреждений культуры Черноярского района в рамках подпрограммы "Материально-техническое оснащение учреждений культуры Черноярского района" муниципальной программы "развитие культуры и сохранение культурного наследия Черноярского района"</t>
  </si>
  <si>
    <t>0812021</t>
  </si>
  <si>
    <t>Подпрограмма "Развитие культуры МО "Черноярский район"</t>
  </si>
  <si>
    <t>0820000</t>
  </si>
  <si>
    <t>Проведение мероприятий с целью создания условий для сохранения культурного наследия Черноярского района в рамках подпрограммы "Развитие культуры МО "Черноярский район" муниципальной программы "Развитие культуры и сохранение культурного наследия Черноярского района"</t>
  </si>
  <si>
    <t>0822015</t>
  </si>
  <si>
    <t xml:space="preserve">Подпрограмма "Развитие культуры села Черноярского района" </t>
  </si>
  <si>
    <t>0830000</t>
  </si>
  <si>
    <t xml:space="preserve">Проведение мероприятий в рамках подпрограммы "Развитие культуры села Черноярского района " муниципальной программы "Развитие культуры и сохранений культурного наследия Черноярского района" </t>
  </si>
  <si>
    <t>0832025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</si>
</sst>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9"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u val="single"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10"/>
      <name val="Times New Roman"/>
      <family val="1"/>
    </font>
    <font>
      <sz val="12"/>
      <color indexed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0" fontId="1" fillId="24" borderId="12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wrapText="1"/>
    </xf>
    <xf numFmtId="2" fontId="1" fillId="24" borderId="12" xfId="0" applyNumberFormat="1" applyFont="1" applyFill="1" applyBorder="1" applyAlignment="1">
      <alignment horizontal="center" wrapText="1"/>
    </xf>
    <xf numFmtId="0" fontId="1" fillId="24" borderId="13" xfId="0" applyFont="1" applyFill="1" applyBorder="1" applyAlignment="1">
      <alignment horizontal="center" vertical="center" wrapText="1"/>
    </xf>
    <xf numFmtId="49" fontId="1" fillId="24" borderId="13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vertical="center" wrapText="1"/>
    </xf>
    <xf numFmtId="49" fontId="2" fillId="24" borderId="13" xfId="0" applyNumberFormat="1" applyFont="1" applyFill="1" applyBorder="1" applyAlignment="1">
      <alignment horizontal="center" wrapText="1"/>
    </xf>
    <xf numFmtId="0" fontId="2" fillId="24" borderId="13" xfId="0" applyFont="1" applyFill="1" applyBorder="1" applyAlignment="1">
      <alignment horizontal="center" wrapText="1"/>
    </xf>
    <xf numFmtId="0" fontId="2" fillId="24" borderId="12" xfId="0" applyFont="1" applyFill="1" applyBorder="1" applyAlignment="1">
      <alignment wrapText="1"/>
    </xf>
    <xf numFmtId="0" fontId="2" fillId="24" borderId="12" xfId="0" applyFont="1" applyFill="1" applyBorder="1" applyAlignment="1">
      <alignment horizontal="left" wrapText="1"/>
    </xf>
    <xf numFmtId="0" fontId="24" fillId="0" borderId="12" xfId="0" applyFont="1" applyBorder="1" applyAlignment="1">
      <alignment horizontal="left" wrapText="1"/>
    </xf>
    <xf numFmtId="49" fontId="2" fillId="24" borderId="12" xfId="0" applyNumberFormat="1" applyFont="1" applyFill="1" applyBorder="1" applyAlignment="1">
      <alignment horizontal="center"/>
    </xf>
    <xf numFmtId="49" fontId="2" fillId="24" borderId="13" xfId="0" applyNumberFormat="1" applyFont="1" applyFill="1" applyBorder="1" applyAlignment="1">
      <alignment horizontal="center"/>
    </xf>
    <xf numFmtId="2" fontId="2" fillId="24" borderId="13" xfId="0" applyNumberFormat="1" applyFont="1" applyFill="1" applyBorder="1" applyAlignment="1">
      <alignment horizontal="center" wrapText="1"/>
    </xf>
    <xf numFmtId="2" fontId="1" fillId="24" borderId="13" xfId="0" applyNumberFormat="1" applyFont="1" applyFill="1" applyBorder="1" applyAlignment="1">
      <alignment horizontal="center" vertical="center" wrapText="1"/>
    </xf>
    <xf numFmtId="49" fontId="2" fillId="24" borderId="12" xfId="0" applyNumberFormat="1" applyFont="1" applyFill="1" applyBorder="1" applyAlignment="1">
      <alignment horizontal="center" wrapText="1"/>
    </xf>
    <xf numFmtId="2" fontId="2" fillId="24" borderId="12" xfId="0" applyNumberFormat="1" applyFont="1" applyFill="1" applyBorder="1" applyAlignment="1">
      <alignment horizontal="center" wrapText="1"/>
    </xf>
    <xf numFmtId="49" fontId="1" fillId="24" borderId="13" xfId="0" applyNumberFormat="1" applyFont="1" applyFill="1" applyBorder="1" applyAlignment="1">
      <alignment horizontal="center" wrapText="1"/>
    </xf>
    <xf numFmtId="0" fontId="25" fillId="24" borderId="12" xfId="0" applyFont="1" applyFill="1" applyBorder="1" applyAlignment="1">
      <alignment horizontal="center" vertical="center" wrapText="1"/>
    </xf>
    <xf numFmtId="49" fontId="25" fillId="24" borderId="12" xfId="0" applyNumberFormat="1" applyFont="1" applyFill="1" applyBorder="1" applyAlignment="1">
      <alignment horizontal="center" vertical="center" wrapText="1"/>
    </xf>
    <xf numFmtId="2" fontId="25" fillId="24" borderId="12" xfId="0" applyNumberFormat="1" applyFont="1" applyFill="1" applyBorder="1" applyAlignment="1">
      <alignment horizontal="center" vertical="center" wrapText="1"/>
    </xf>
    <xf numFmtId="49" fontId="25" fillId="24" borderId="12" xfId="0" applyNumberFormat="1" applyFont="1" applyFill="1" applyBorder="1" applyAlignment="1">
      <alignment horizontal="center" wrapText="1"/>
    </xf>
    <xf numFmtId="2" fontId="25" fillId="24" borderId="12" xfId="0" applyNumberFormat="1" applyFont="1" applyFill="1" applyBorder="1" applyAlignment="1">
      <alignment horizontal="center" wrapText="1"/>
    </xf>
    <xf numFmtId="0" fontId="2" fillId="24" borderId="11" xfId="0" applyFont="1" applyFill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1" fillId="24" borderId="11" xfId="0" applyFont="1" applyFill="1" applyBorder="1" applyAlignment="1">
      <alignment horizontal="center" vertical="center" wrapText="1"/>
    </xf>
    <xf numFmtId="49" fontId="1" fillId="24" borderId="12" xfId="0" applyNumberFormat="1" applyFont="1" applyFill="1" applyBorder="1" applyAlignment="1">
      <alignment horizontal="center" vertical="center" wrapText="1"/>
    </xf>
    <xf numFmtId="2" fontId="1" fillId="24" borderId="12" xfId="0" applyNumberFormat="1" applyFont="1" applyFill="1" applyBorder="1" applyAlignment="1">
      <alignment horizontal="center" vertical="center" wrapText="1"/>
    </xf>
    <xf numFmtId="49" fontId="1" fillId="24" borderId="10" xfId="0" applyNumberFormat="1" applyFont="1" applyFill="1" applyBorder="1" applyAlignment="1">
      <alignment horizontal="center" vertical="center" wrapText="1"/>
    </xf>
    <xf numFmtId="2" fontId="1" fillId="24" borderId="10" xfId="0" applyNumberFormat="1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vertical="center" wrapText="1"/>
    </xf>
    <xf numFmtId="49" fontId="26" fillId="24" borderId="13" xfId="0" applyNumberFormat="1" applyFont="1" applyFill="1" applyBorder="1" applyAlignment="1">
      <alignment horizontal="center" wrapText="1"/>
    </xf>
    <xf numFmtId="2" fontId="26" fillId="24" borderId="13" xfId="0" applyNumberFormat="1" applyFont="1" applyFill="1" applyBorder="1" applyAlignment="1">
      <alignment horizontal="center" wrapText="1"/>
    </xf>
    <xf numFmtId="0" fontId="25" fillId="24" borderId="12" xfId="0" applyFont="1" applyFill="1" applyBorder="1" applyAlignment="1">
      <alignment horizontal="center" wrapText="1"/>
    </xf>
    <xf numFmtId="0" fontId="1" fillId="24" borderId="12" xfId="0" applyFont="1" applyFill="1" applyBorder="1" applyAlignment="1">
      <alignment horizontal="left" vertical="center" wrapText="1"/>
    </xf>
    <xf numFmtId="2" fontId="1" fillId="24" borderId="13" xfId="0" applyNumberFormat="1" applyFont="1" applyFill="1" applyBorder="1" applyAlignment="1">
      <alignment horizontal="center" wrapText="1"/>
    </xf>
    <xf numFmtId="0" fontId="2" fillId="24" borderId="12" xfId="0" applyFont="1" applyFill="1" applyBorder="1" applyAlignment="1">
      <alignment horizontal="left" vertical="center" wrapText="1"/>
    </xf>
    <xf numFmtId="0" fontId="2" fillId="24" borderId="13" xfId="0" applyFont="1" applyFill="1" applyBorder="1" applyAlignment="1">
      <alignment vertical="center" wrapText="1"/>
    </xf>
    <xf numFmtId="49" fontId="1" fillId="24" borderId="12" xfId="0" applyNumberFormat="1" applyFont="1" applyFill="1" applyBorder="1" applyAlignment="1">
      <alignment horizontal="center" wrapText="1"/>
    </xf>
    <xf numFmtId="0" fontId="25" fillId="24" borderId="13" xfId="0" applyFont="1" applyFill="1" applyBorder="1" applyAlignment="1">
      <alignment horizontal="center" vertical="center" wrapText="1"/>
    </xf>
    <xf numFmtId="49" fontId="25" fillId="24" borderId="13" xfId="0" applyNumberFormat="1" applyFont="1" applyFill="1" applyBorder="1" applyAlignment="1">
      <alignment horizontal="center" vertical="center" wrapText="1"/>
    </xf>
    <xf numFmtId="2" fontId="25" fillId="24" borderId="13" xfId="0" applyNumberFormat="1" applyFont="1" applyFill="1" applyBorder="1" applyAlignment="1">
      <alignment horizontal="center" vertical="center" wrapText="1"/>
    </xf>
    <xf numFmtId="0" fontId="25" fillId="24" borderId="12" xfId="0" applyFont="1" applyFill="1" applyBorder="1" applyAlignment="1">
      <alignment wrapText="1"/>
    </xf>
    <xf numFmtId="49" fontId="25" fillId="24" borderId="13" xfId="0" applyNumberFormat="1" applyFont="1" applyFill="1" applyBorder="1" applyAlignment="1">
      <alignment horizontal="center" wrapText="1"/>
    </xf>
    <xf numFmtId="2" fontId="25" fillId="24" borderId="13" xfId="0" applyNumberFormat="1" applyFont="1" applyFill="1" applyBorder="1" applyAlignment="1">
      <alignment horizontal="center" wrapText="1"/>
    </xf>
    <xf numFmtId="0" fontId="26" fillId="24" borderId="12" xfId="0" applyFont="1" applyFill="1" applyBorder="1" applyAlignment="1">
      <alignment wrapText="1"/>
    </xf>
    <xf numFmtId="49" fontId="26" fillId="24" borderId="12" xfId="0" applyNumberFormat="1" applyFont="1" applyFill="1" applyBorder="1" applyAlignment="1">
      <alignment horizontal="center" wrapText="1"/>
    </xf>
    <xf numFmtId="2" fontId="26" fillId="24" borderId="12" xfId="0" applyNumberFormat="1" applyFont="1" applyFill="1" applyBorder="1" applyAlignment="1">
      <alignment horizontal="center" wrapText="1"/>
    </xf>
    <xf numFmtId="49" fontId="2" fillId="24" borderId="10" xfId="0" applyNumberFormat="1" applyFont="1" applyFill="1" applyBorder="1" applyAlignment="1">
      <alignment horizontal="center" wrapText="1"/>
    </xf>
    <xf numFmtId="2" fontId="2" fillId="24" borderId="10" xfId="0" applyNumberFormat="1" applyFont="1" applyFill="1" applyBorder="1" applyAlignment="1">
      <alignment horizontal="center" wrapText="1"/>
    </xf>
    <xf numFmtId="0" fontId="26" fillId="24" borderId="10" xfId="0" applyFont="1" applyFill="1" applyBorder="1" applyAlignment="1">
      <alignment wrapText="1"/>
    </xf>
    <xf numFmtId="49" fontId="26" fillId="24" borderId="10" xfId="0" applyNumberFormat="1" applyFont="1" applyFill="1" applyBorder="1" applyAlignment="1">
      <alignment horizontal="center" wrapText="1"/>
    </xf>
    <xf numFmtId="2" fontId="26" fillId="24" borderId="10" xfId="0" applyNumberFormat="1" applyFont="1" applyFill="1" applyBorder="1" applyAlignment="1">
      <alignment horizontal="center" wrapText="1"/>
    </xf>
    <xf numFmtId="49" fontId="3" fillId="24" borderId="12" xfId="0" applyNumberFormat="1" applyFont="1" applyFill="1" applyBorder="1" applyAlignment="1">
      <alignment horizontal="center"/>
    </xf>
    <xf numFmtId="2" fontId="3" fillId="24" borderId="12" xfId="0" applyNumberFormat="1" applyFont="1" applyFill="1" applyBorder="1" applyAlignment="1">
      <alignment horizontal="center"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164" fontId="1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2" fontId="2" fillId="0" borderId="12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 vertical="center" wrapText="1"/>
    </xf>
    <xf numFmtId="164" fontId="1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49" fontId="2" fillId="24" borderId="11" xfId="0" applyNumberFormat="1" applyFont="1" applyFill="1" applyBorder="1" applyAlignment="1">
      <alignment horizontal="center"/>
    </xf>
    <xf numFmtId="2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4" fillId="0" borderId="0" xfId="0" applyFont="1" applyAlignment="1">
      <alignment/>
    </xf>
    <xf numFmtId="164" fontId="2" fillId="24" borderId="12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164" fontId="2" fillId="0" borderId="12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1" fillId="24" borderId="13" xfId="0" applyFont="1" applyFill="1" applyBorder="1" applyAlignment="1">
      <alignment vertical="center" wrapText="1"/>
    </xf>
    <xf numFmtId="164" fontId="1" fillId="24" borderId="13" xfId="0" applyNumberFormat="1" applyFont="1" applyFill="1" applyBorder="1" applyAlignment="1">
      <alignment horizontal="center" wrapText="1"/>
    </xf>
    <xf numFmtId="0" fontId="1" fillId="24" borderId="12" xfId="0" applyFont="1" applyFill="1" applyBorder="1" applyAlignment="1">
      <alignment vertical="center" wrapText="1"/>
    </xf>
    <xf numFmtId="164" fontId="1" fillId="24" borderId="12" xfId="0" applyNumberFormat="1" applyFont="1" applyFill="1" applyBorder="1" applyAlignment="1">
      <alignment horizontal="center"/>
    </xf>
    <xf numFmtId="164" fontId="2" fillId="24" borderId="13" xfId="0" applyNumberFormat="1" applyFont="1" applyFill="1" applyBorder="1" applyAlignment="1">
      <alignment horizontal="center" wrapText="1"/>
    </xf>
    <xf numFmtId="0" fontId="2" fillId="24" borderId="13" xfId="0" applyFont="1" applyFill="1" applyBorder="1" applyAlignment="1">
      <alignment wrapText="1"/>
    </xf>
    <xf numFmtId="0" fontId="2" fillId="24" borderId="12" xfId="0" applyFont="1" applyFill="1" applyBorder="1" applyAlignment="1">
      <alignment horizontal="center"/>
    </xf>
    <xf numFmtId="164" fontId="1" fillId="24" borderId="13" xfId="0" applyNumberFormat="1" applyFont="1" applyFill="1" applyBorder="1" applyAlignment="1">
      <alignment horizontal="center"/>
    </xf>
    <xf numFmtId="0" fontId="1" fillId="24" borderId="12" xfId="0" applyFont="1" applyFill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wrapText="1"/>
    </xf>
    <xf numFmtId="0" fontId="0" fillId="24" borderId="0" xfId="0" applyFill="1" applyAlignment="1">
      <alignment/>
    </xf>
    <xf numFmtId="49" fontId="27" fillId="24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12" xfId="0" applyFont="1" applyBorder="1" applyAlignment="1">
      <alignment horizontal="left"/>
    </xf>
    <xf numFmtId="49" fontId="3" fillId="0" borderId="12" xfId="0" applyNumberFormat="1" applyFon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49" fontId="3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28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8" xfId="0" applyFont="1" applyBorder="1" applyAlignment="1">
      <alignment wrapText="1"/>
    </xf>
    <xf numFmtId="164" fontId="5" fillId="0" borderId="18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center" wrapText="1"/>
    </xf>
    <xf numFmtId="0" fontId="1" fillId="0" borderId="17" xfId="0" applyFont="1" applyBorder="1" applyAlignment="1">
      <alignment wrapText="1"/>
    </xf>
    <xf numFmtId="164" fontId="5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 wrapText="1"/>
    </xf>
    <xf numFmtId="164" fontId="6" fillId="0" borderId="12" xfId="0" applyNumberFormat="1" applyFont="1" applyBorder="1" applyAlignment="1">
      <alignment horizontal="center" wrapText="1"/>
    </xf>
    <xf numFmtId="164" fontId="6" fillId="0" borderId="12" xfId="0" applyNumberFormat="1" applyFont="1" applyBorder="1" applyAlignment="1">
      <alignment horizontal="center" vertical="center"/>
    </xf>
    <xf numFmtId="0" fontId="2" fillId="24" borderId="11" xfId="0" applyFont="1" applyFill="1" applyBorder="1" applyAlignment="1">
      <alignment horizontal="left" vertical="center" wrapText="1"/>
    </xf>
    <xf numFmtId="0" fontId="1" fillId="24" borderId="11" xfId="0" applyFont="1" applyFill="1" applyBorder="1" applyAlignment="1">
      <alignment horizontal="left" vertical="center" wrapText="1"/>
    </xf>
    <xf numFmtId="49" fontId="7" fillId="24" borderId="12" xfId="0" applyNumberFormat="1" applyFont="1" applyFill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0" fontId="2" fillId="0" borderId="1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wrapText="1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26" fillId="24" borderId="13" xfId="0" applyFont="1" applyFill="1" applyBorder="1" applyAlignment="1">
      <alignment horizontal="left" wrapText="1"/>
    </xf>
    <xf numFmtId="0" fontId="26" fillId="24" borderId="11" xfId="0" applyFont="1" applyFill="1" applyBorder="1" applyAlignment="1">
      <alignment horizontal="left" wrapText="1"/>
    </xf>
    <xf numFmtId="0" fontId="2" fillId="24" borderId="13" xfId="0" applyFont="1" applyFill="1" applyBorder="1" applyAlignment="1">
      <alignment horizontal="left" vertical="center" wrapText="1"/>
    </xf>
    <xf numFmtId="0" fontId="2" fillId="24" borderId="11" xfId="0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horizontal="left" vertical="center" wrapText="1"/>
    </xf>
    <xf numFmtId="0" fontId="25" fillId="24" borderId="13" xfId="0" applyFont="1" applyFill="1" applyBorder="1" applyAlignment="1">
      <alignment horizontal="left" vertical="center" wrapText="1"/>
    </xf>
    <xf numFmtId="0" fontId="25" fillId="24" borderId="11" xfId="0" applyFont="1" applyFill="1" applyBorder="1" applyAlignment="1">
      <alignment horizontal="left" vertical="center" wrapText="1"/>
    </xf>
    <xf numFmtId="0" fontId="25" fillId="24" borderId="10" xfId="0" applyFont="1" applyFill="1" applyBorder="1" applyAlignment="1">
      <alignment horizontal="left" vertical="center" wrapText="1"/>
    </xf>
    <xf numFmtId="0" fontId="25" fillId="24" borderId="13" xfId="0" applyFont="1" applyFill="1" applyBorder="1" applyAlignment="1">
      <alignment horizontal="left" wrapText="1"/>
    </xf>
    <xf numFmtId="0" fontId="25" fillId="24" borderId="11" xfId="0" applyFont="1" applyFill="1" applyBorder="1" applyAlignment="1">
      <alignment horizontal="left" wrapText="1"/>
    </xf>
    <xf numFmtId="0" fontId="1" fillId="24" borderId="13" xfId="0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horizontal="left" vertical="center" wrapText="1"/>
    </xf>
    <xf numFmtId="0" fontId="1" fillId="24" borderId="11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70;&#1044;&#1046;&#1045;&#1058;%20&#1053;&#1040;%202015%20%20%2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&#1052;&#1086;&#1080;%20&#1076;&#1086;&#1082;&#1091;&#1084;&#1077;&#1085;&#1090;&#1099;\&#1041;&#1102;&#1076;&#1078;&#1077;&#1090;\&#1041;&#1102;&#1076;&#1078;&#1077;&#1090;%202015\&#1041;&#1070;&#1044;&#1046;&#1045;&#1058;%20&#1053;&#1040;%202015%20%20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КОНС  по МО"/>
      <sheetName val="Свод кон 2"/>
      <sheetName val="СВОД КОНСОЛ БЮДж"/>
      <sheetName val="ВСЕГО ПО СЕЛАМ САМОСТ"/>
      <sheetName val="СВОД ОТР БЮЖД МО ЧЕРН "/>
      <sheetName val="СВОД МО ЧЕРН КОР"/>
      <sheetName val="МО ЧЕРН РАЙ со струк"/>
      <sheetName val="СВОД посел"/>
      <sheetName val="СВОД ОТР ПО САМ"/>
      <sheetName val="СВОД КОНС  ПОС И РАй"/>
      <sheetName val="сол зай"/>
      <sheetName val="черн"/>
      <sheetName val="зуб"/>
      <sheetName val="стар"/>
      <sheetName val="поды"/>
      <sheetName val="ступ"/>
      <sheetName val="вяз"/>
      <sheetName val="кам"/>
      <sheetName val="солод"/>
      <sheetName val="ушак"/>
      <sheetName val="Черн район"/>
      <sheetName val="СВОД ЧЕРК РАЙ"/>
      <sheetName val="3 2 испр"/>
      <sheetName val="Прил по ПРОГР НОВ"/>
      <sheetName val="Пр целев прог"/>
      <sheetName val="Прил 3 испр"/>
      <sheetName val="ПРИЛ"/>
      <sheetName val="Общегос вопр"/>
      <sheetName val="Прилож 3 2"/>
      <sheetName val="Ср массовой инф"/>
      <sheetName val="Проц по кр"/>
      <sheetName val="ЛИКВИД ОБЩ"/>
      <sheetName val="нес Культура"/>
      <sheetName val="Здравоох корот"/>
      <sheetName val="Здравоохранение"/>
      <sheetName val="Физическа куль"/>
      <sheetName val="Нац оборона"/>
      <sheetName val="РОВД кор"/>
      <sheetName val="сельск хоз кор"/>
      <sheetName val="сельское хоз"/>
      <sheetName val="жкх"/>
      <sheetName val="Противопож образ"/>
      <sheetName val="сады свод"/>
      <sheetName val="Прилож 3"/>
      <sheetName val="Сады противопож"/>
      <sheetName val="Сады"/>
      <sheetName val="Школы свод"/>
      <sheetName val="КОР ПИТ 1-4 "/>
      <sheetName val="Питание 1-4 рай"/>
      <sheetName val="Школы пит обл"/>
      <sheetName val="Школы обл"/>
      <sheetName val="Школы рай"/>
      <sheetName val="школы противоп"/>
      <sheetName val="предприним"/>
      <sheetName val="Класн рук шк"/>
      <sheetName val="КОр кл рук м комп мод"/>
      <sheetName val="Адресн под обл"/>
      <sheetName val="адресн поддер район"/>
      <sheetName val="ОТДЫХ ДЕТЕЙ ПР РАЙ"/>
      <sheetName val="КОР отдх дет и предп"/>
      <sheetName val="ОБЛАСТЬ 2014 ПИТАНИе"/>
      <sheetName val="Аппарат и ЦБ Метод"/>
      <sheetName val="Кор пр нарк и энерг шк"/>
      <sheetName val="Пр ГЛОНАс"/>
      <sheetName val="Програм Б П"/>
      <sheetName val="Программы свод"/>
      <sheetName val="Внешкольные пожар"/>
      <sheetName val="Внешкольн"/>
      <sheetName val="Внешкольн свод"/>
      <sheetName val="СВОД Образование"/>
      <sheetName val="СВ КОРОТКИЕ 1"/>
      <sheetName val="Соцполитика"/>
      <sheetName val="ВСЕ что отдаем"/>
      <sheetName val="Прил к фин пом2"/>
      <sheetName val="Фин помощь бюдж"/>
      <sheetName val="Лист6"/>
      <sheetName val="Прил 9 МО ЧЕРН рай"/>
      <sheetName val="ЦПР"/>
      <sheetName val="Прилож 4.4"/>
      <sheetName val="Сравнит 2014 к 2013"/>
      <sheetName val="СВОД 2013-2014"/>
      <sheetName val="смета с форм"/>
      <sheetName val="РЕЗЕРВНЫЙ ФОНД РАЙ"/>
      <sheetName val="РЕЗЕРВН ФОНД ОБЛ"/>
      <sheetName val="ОБЛ СМЕТА"/>
      <sheetName val="СВОД 2014-2016 СРАВН"/>
      <sheetName val="Лист1"/>
      <sheetName val="Лист3"/>
      <sheetName val="Лист2"/>
      <sheetName val="Лист4"/>
      <sheetName val="Лист5"/>
      <sheetName val="Лист7"/>
    </sheetNames>
    <sheetDataSet>
      <sheetData sheetId="72">
        <row r="5">
          <cell r="D5">
            <v>796.3</v>
          </cell>
        </row>
        <row r="6">
          <cell r="E6">
            <v>42</v>
          </cell>
          <cell r="F6">
            <v>250</v>
          </cell>
        </row>
        <row r="7">
          <cell r="F7">
            <v>23.86667</v>
          </cell>
          <cell r="I7">
            <v>23.86666</v>
          </cell>
          <cell r="K7">
            <v>23.86667</v>
          </cell>
        </row>
        <row r="8">
          <cell r="B8">
            <v>411</v>
          </cell>
          <cell r="J8">
            <v>32</v>
          </cell>
          <cell r="K8">
            <v>48</v>
          </cell>
        </row>
        <row r="18">
          <cell r="B18">
            <v>166.9</v>
          </cell>
          <cell r="C18">
            <v>166.9</v>
          </cell>
          <cell r="D18">
            <v>66.7</v>
          </cell>
          <cell r="E18">
            <v>166.9</v>
          </cell>
          <cell r="F18">
            <v>66.8</v>
          </cell>
          <cell r="G18">
            <v>66.8</v>
          </cell>
          <cell r="H18">
            <v>66.8</v>
          </cell>
          <cell r="I18">
            <v>66.7</v>
          </cell>
          <cell r="J18">
            <v>66.7</v>
          </cell>
          <cell r="K18">
            <v>66.7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КОНС  по МО"/>
      <sheetName val="Свод кон 2"/>
      <sheetName val="СВОД КОНСОЛ БЮДж"/>
      <sheetName val="ВСЕГО ПО СЕЛАМ САМОСТ"/>
      <sheetName val="СВОД ОТР БЮЖД МО ЧЕРН "/>
      <sheetName val="СВОД МО ЧЕРН КОР"/>
      <sheetName val="МО ЧЕРН РАЙ со струк"/>
      <sheetName val="СВОД посел"/>
      <sheetName val="СВОД ОТР ПО САМ"/>
      <sheetName val="СВОД КОНС  ПОС И РАй"/>
      <sheetName val="сол зай"/>
      <sheetName val="черн"/>
      <sheetName val="зуб"/>
      <sheetName val="стар"/>
      <sheetName val="поды"/>
      <sheetName val="ступ"/>
      <sheetName val="вяз"/>
      <sheetName val="кам"/>
      <sheetName val="солод"/>
      <sheetName val="ушак"/>
      <sheetName val="Черн район"/>
      <sheetName val="СВОД ЧЕРК РАЙ"/>
      <sheetName val="3 2 испр"/>
      <sheetName val="Прил по ПРОГР НОВ"/>
      <sheetName val="Пр целев прог"/>
      <sheetName val="Прил 3 испр"/>
      <sheetName val="ПРИЛ"/>
      <sheetName val="Общегос вопр"/>
      <sheetName val="Прилож 3 2"/>
      <sheetName val="Ср массовой инф"/>
      <sheetName val="Проц по кр"/>
      <sheetName val="ЛИКВИД ОБЩ"/>
      <sheetName val="нес Культура"/>
      <sheetName val="Здравоох корот"/>
      <sheetName val="Здравоохранение"/>
      <sheetName val="Физическа куль"/>
      <sheetName val="Нац оборона"/>
      <sheetName val="РОВД кор"/>
      <sheetName val="сельск хоз кор"/>
      <sheetName val="сельское хоз"/>
      <sheetName val="жкх"/>
      <sheetName val="Противопож образ"/>
      <sheetName val="сады свод"/>
      <sheetName val="Прилож 3"/>
      <sheetName val="Сады противопож"/>
      <sheetName val="Сады"/>
      <sheetName val="Школы свод"/>
      <sheetName val="КОР ПИТ 1-4 "/>
      <sheetName val="Питание 1-4 рай"/>
      <sheetName val="Школы пит обл"/>
      <sheetName val="Школы обл"/>
      <sheetName val="Школы рай"/>
      <sheetName val="школы противоп"/>
      <sheetName val="предприним"/>
      <sheetName val="Класн рук шк"/>
      <sheetName val="КОр кл рук м комп мод"/>
      <sheetName val="Адресн под обл"/>
      <sheetName val="адресн поддер район"/>
      <sheetName val="ОТДЫХ ДЕТЕЙ ПР РАЙ"/>
      <sheetName val="КОР отдх дет и предп"/>
      <sheetName val="ОБЛАСТЬ 2014 ПИТАНИе"/>
      <sheetName val="Аппарат и ЦБ Метод"/>
      <sheetName val="Кор пр нарк и энерг шк"/>
      <sheetName val="Пр ГЛОНАс"/>
      <sheetName val="Програм Б П"/>
      <sheetName val="Программы свод"/>
      <sheetName val="Внешкольные пожар"/>
      <sheetName val="Внешкольн"/>
      <sheetName val="Внешкольн свод"/>
      <sheetName val="СВОД Образование"/>
      <sheetName val="СВ КОРОТКИЕ 1"/>
      <sheetName val="Соцполитика"/>
      <sheetName val="ВСЕ что отдаем"/>
      <sheetName val="Прил к фин пом2"/>
      <sheetName val="Фин помощь бюдж"/>
      <sheetName val="Лист6"/>
      <sheetName val="Прил 9 МО ЧЕРН рай"/>
      <sheetName val="ЦПР"/>
      <sheetName val="Прилож 4.4"/>
      <sheetName val="Сравнит 2014 к 2013"/>
      <sheetName val="СВОД 2013-2014"/>
      <sheetName val="смета с форм"/>
      <sheetName val="РЕЗЕРВНЫЙ ФОНД РАЙ"/>
      <sheetName val="РЕЗЕРВН ФОНД ОБЛ"/>
      <sheetName val="ОБЛ СМЕТА"/>
      <sheetName val="СВОД 2014-2016 СРАВН"/>
      <sheetName val="Лист1"/>
      <sheetName val="Лист3"/>
      <sheetName val="Лист2"/>
      <sheetName val="Лист4"/>
      <sheetName val="Лист5"/>
      <sheetName val="Лист7"/>
    </sheetNames>
    <sheetDataSet>
      <sheetData sheetId="25">
        <row r="15">
          <cell r="F15">
            <v>1468.2</v>
          </cell>
        </row>
        <row r="18">
          <cell r="F18">
            <v>30</v>
          </cell>
        </row>
        <row r="20">
          <cell r="F20">
            <v>268.4</v>
          </cell>
        </row>
        <row r="21">
          <cell r="F21">
            <v>251.5</v>
          </cell>
        </row>
        <row r="22">
          <cell r="F22">
            <v>16</v>
          </cell>
        </row>
        <row r="24">
          <cell r="F24">
            <v>828.5</v>
          </cell>
        </row>
        <row r="29">
          <cell r="F29">
            <v>341.79999999999995</v>
          </cell>
        </row>
        <row r="31">
          <cell r="F31">
            <v>1033.8</v>
          </cell>
        </row>
        <row r="33">
          <cell r="F33">
            <v>775.7</v>
          </cell>
        </row>
        <row r="36">
          <cell r="F36">
            <v>3187.5</v>
          </cell>
        </row>
        <row r="37">
          <cell r="F37">
            <v>786.7</v>
          </cell>
        </row>
        <row r="38">
          <cell r="F38">
            <v>6</v>
          </cell>
        </row>
        <row r="40">
          <cell r="F40">
            <v>112.4</v>
          </cell>
        </row>
        <row r="42">
          <cell r="F42">
            <v>80</v>
          </cell>
        </row>
        <row r="44">
          <cell r="F44">
            <v>179.60000000000002</v>
          </cell>
        </row>
        <row r="45">
          <cell r="F45">
            <v>118</v>
          </cell>
        </row>
        <row r="46">
          <cell r="F46">
            <v>1.5</v>
          </cell>
        </row>
        <row r="48">
          <cell r="F48">
            <v>397</v>
          </cell>
        </row>
        <row r="49">
          <cell r="F49">
            <v>186.5</v>
          </cell>
        </row>
        <row r="51">
          <cell r="F51">
            <v>788.2</v>
          </cell>
        </row>
        <row r="54">
          <cell r="F54">
            <v>430</v>
          </cell>
        </row>
        <row r="57">
          <cell r="F57">
            <v>250.9</v>
          </cell>
        </row>
        <row r="59">
          <cell r="F59">
            <v>1599</v>
          </cell>
        </row>
        <row r="61">
          <cell r="F61">
            <v>136.8</v>
          </cell>
        </row>
        <row r="63">
          <cell r="F63">
            <v>8726</v>
          </cell>
        </row>
        <row r="64">
          <cell r="F64">
            <v>8617.4</v>
          </cell>
        </row>
        <row r="65">
          <cell r="F65">
            <v>327</v>
          </cell>
        </row>
        <row r="66">
          <cell r="F66">
            <v>2604</v>
          </cell>
        </row>
        <row r="69">
          <cell r="F69">
            <v>30</v>
          </cell>
        </row>
        <row r="71">
          <cell r="F71">
            <v>4621.700000000001</v>
          </cell>
        </row>
        <row r="72">
          <cell r="F72">
            <v>920.6000000000001</v>
          </cell>
        </row>
        <row r="73">
          <cell r="F73">
            <v>35.3</v>
          </cell>
        </row>
        <row r="77">
          <cell r="F77">
            <v>967.9</v>
          </cell>
        </row>
        <row r="81">
          <cell r="F81">
            <v>100</v>
          </cell>
        </row>
        <row r="83">
          <cell r="F83">
            <v>25</v>
          </cell>
        </row>
        <row r="85">
          <cell r="F85">
            <v>1151.1</v>
          </cell>
        </row>
        <row r="88">
          <cell r="F88">
            <v>26</v>
          </cell>
        </row>
        <row r="92">
          <cell r="F92">
            <v>240</v>
          </cell>
        </row>
        <row r="118">
          <cell r="F118">
            <v>30</v>
          </cell>
        </row>
        <row r="120">
          <cell r="F120">
            <v>3230.4</v>
          </cell>
        </row>
        <row r="121">
          <cell r="F121">
            <v>641.5</v>
          </cell>
        </row>
        <row r="122">
          <cell r="F122">
            <v>9.4</v>
          </cell>
        </row>
        <row r="124">
          <cell r="F124">
            <v>156.2</v>
          </cell>
        </row>
        <row r="125">
          <cell r="F125">
            <v>478</v>
          </cell>
        </row>
        <row r="130">
          <cell r="F130">
            <v>17190.2</v>
          </cell>
        </row>
        <row r="135">
          <cell r="F135">
            <v>4045.7</v>
          </cell>
        </row>
        <row r="138">
          <cell r="F138">
            <v>35</v>
          </cell>
        </row>
        <row r="140">
          <cell r="F140">
            <v>95</v>
          </cell>
        </row>
        <row r="142">
          <cell r="F142">
            <v>30</v>
          </cell>
        </row>
        <row r="144">
          <cell r="F144">
            <v>102</v>
          </cell>
        </row>
        <row r="146">
          <cell r="F146">
            <v>90</v>
          </cell>
        </row>
        <row r="148">
          <cell r="F148">
            <v>240.3</v>
          </cell>
        </row>
        <row r="150">
          <cell r="F150">
            <v>90</v>
          </cell>
        </row>
        <row r="154">
          <cell r="F154">
            <v>540</v>
          </cell>
        </row>
        <row r="156">
          <cell r="F156">
            <v>1365</v>
          </cell>
        </row>
        <row r="160">
          <cell r="F160">
            <v>41666.8</v>
          </cell>
        </row>
        <row r="170">
          <cell r="F170">
            <v>28840.6</v>
          </cell>
        </row>
        <row r="171">
          <cell r="F171">
            <v>28519.000000000004</v>
          </cell>
        </row>
        <row r="177">
          <cell r="F177">
            <v>35890</v>
          </cell>
        </row>
        <row r="179">
          <cell r="F179">
            <v>95840</v>
          </cell>
        </row>
        <row r="181">
          <cell r="F181">
            <v>15437.5</v>
          </cell>
        </row>
        <row r="183">
          <cell r="F183">
            <v>2005.3999999999996</v>
          </cell>
        </row>
        <row r="185">
          <cell r="F185">
            <v>1423.5</v>
          </cell>
        </row>
        <row r="188">
          <cell r="F188">
            <v>650</v>
          </cell>
        </row>
        <row r="189">
          <cell r="F189">
            <v>190.5</v>
          </cell>
        </row>
        <row r="191">
          <cell r="F191">
            <v>501</v>
          </cell>
        </row>
        <row r="193">
          <cell r="F193">
            <v>50</v>
          </cell>
        </row>
        <row r="195">
          <cell r="F195">
            <v>378</v>
          </cell>
        </row>
        <row r="198">
          <cell r="F198">
            <v>7299.6</v>
          </cell>
        </row>
        <row r="199">
          <cell r="F199">
            <v>1031</v>
          </cell>
        </row>
        <row r="200">
          <cell r="F200">
            <v>4</v>
          </cell>
        </row>
        <row r="202">
          <cell r="F202">
            <v>100</v>
          </cell>
        </row>
        <row r="204">
          <cell r="F204">
            <v>100</v>
          </cell>
        </row>
        <row r="206">
          <cell r="F206">
            <v>393</v>
          </cell>
        </row>
        <row r="208">
          <cell r="F208">
            <v>136</v>
          </cell>
        </row>
        <row r="209">
          <cell r="F209">
            <v>15</v>
          </cell>
        </row>
        <row r="211">
          <cell r="F211">
            <v>1419.0000000000002</v>
          </cell>
        </row>
        <row r="213">
          <cell r="F213">
            <v>116</v>
          </cell>
        </row>
        <row r="215">
          <cell r="F215">
            <v>4098.5</v>
          </cell>
        </row>
        <row r="217">
          <cell r="F217">
            <v>1423.5</v>
          </cell>
        </row>
        <row r="221">
          <cell r="F221">
            <v>255</v>
          </cell>
        </row>
        <row r="223">
          <cell r="F223">
            <v>292</v>
          </cell>
        </row>
        <row r="224">
          <cell r="F224">
            <v>100</v>
          </cell>
        </row>
        <row r="226">
          <cell r="F226">
            <v>11787</v>
          </cell>
        </row>
        <row r="228">
          <cell r="F228">
            <v>2855.9</v>
          </cell>
        </row>
        <row r="230">
          <cell r="F230">
            <v>13.9</v>
          </cell>
        </row>
        <row r="235">
          <cell r="F235">
            <v>260.5</v>
          </cell>
        </row>
        <row r="237">
          <cell r="F237">
            <v>38.5</v>
          </cell>
        </row>
        <row r="239">
          <cell r="F239">
            <v>455</v>
          </cell>
        </row>
        <row r="241">
          <cell r="F241">
            <v>60</v>
          </cell>
        </row>
        <row r="242">
          <cell r="F242">
            <v>40</v>
          </cell>
        </row>
        <row r="244">
          <cell r="F244">
            <v>500</v>
          </cell>
        </row>
        <row r="246">
          <cell r="F246">
            <v>26</v>
          </cell>
        </row>
        <row r="250">
          <cell r="F250">
            <v>2871</v>
          </cell>
        </row>
        <row r="253">
          <cell r="F253">
            <v>2000</v>
          </cell>
        </row>
        <row r="255">
          <cell r="F255">
            <v>90</v>
          </cell>
        </row>
        <row r="257">
          <cell r="F257">
            <v>1000</v>
          </cell>
        </row>
        <row r="260">
          <cell r="F260">
            <v>2136.2</v>
          </cell>
        </row>
        <row r="264">
          <cell r="F264">
            <v>70</v>
          </cell>
        </row>
        <row r="266">
          <cell r="F266">
            <v>247.5</v>
          </cell>
        </row>
        <row r="267">
          <cell r="F267">
            <v>32</v>
          </cell>
        </row>
        <row r="271">
          <cell r="F271">
            <v>884</v>
          </cell>
        </row>
        <row r="275">
          <cell r="F275">
            <v>43.5</v>
          </cell>
        </row>
        <row r="279">
          <cell r="F279">
            <v>14231.699999999999</v>
          </cell>
        </row>
      </sheetData>
      <sheetData sheetId="27">
        <row r="5">
          <cell r="H5">
            <v>223.9</v>
          </cell>
        </row>
        <row r="6">
          <cell r="Z6">
            <v>195.9</v>
          </cell>
        </row>
        <row r="11">
          <cell r="Z11">
            <v>55</v>
          </cell>
        </row>
        <row r="12">
          <cell r="E12">
            <v>95.3</v>
          </cell>
          <cell r="L12">
            <v>526</v>
          </cell>
          <cell r="P12">
            <v>88</v>
          </cell>
          <cell r="Q12">
            <v>59</v>
          </cell>
          <cell r="S12">
            <v>5031</v>
          </cell>
          <cell r="U12">
            <v>699.7</v>
          </cell>
        </row>
        <row r="17">
          <cell r="E17">
            <v>8.8</v>
          </cell>
          <cell r="L17">
            <v>30</v>
          </cell>
          <cell r="P17">
            <v>3</v>
          </cell>
          <cell r="Q17">
            <v>2</v>
          </cell>
          <cell r="S17">
            <v>19.6</v>
          </cell>
          <cell r="U17">
            <v>5.8</v>
          </cell>
        </row>
        <row r="46">
          <cell r="U46">
            <v>8.8</v>
          </cell>
        </row>
        <row r="47">
          <cell r="AC47">
            <v>1599</v>
          </cell>
        </row>
        <row r="58">
          <cell r="T58">
            <v>2369.2</v>
          </cell>
        </row>
        <row r="59">
          <cell r="T59">
            <v>234.8</v>
          </cell>
        </row>
        <row r="71">
          <cell r="F71">
            <v>51</v>
          </cell>
          <cell r="L71">
            <v>14</v>
          </cell>
          <cell r="P71">
            <v>1.5</v>
          </cell>
          <cell r="Q71">
            <v>2.5</v>
          </cell>
          <cell r="S71">
            <v>433</v>
          </cell>
          <cell r="U71">
            <v>35.3</v>
          </cell>
        </row>
        <row r="73">
          <cell r="E73">
            <v>8</v>
          </cell>
          <cell r="L73">
            <v>2</v>
          </cell>
          <cell r="S73">
            <v>45</v>
          </cell>
          <cell r="U73">
            <v>1.8</v>
          </cell>
        </row>
        <row r="74">
          <cell r="E74">
            <v>8</v>
          </cell>
          <cell r="L74">
            <v>4</v>
          </cell>
          <cell r="Q74">
            <v>1.5</v>
          </cell>
          <cell r="S74">
            <v>182</v>
          </cell>
          <cell r="U74">
            <v>33.5</v>
          </cell>
        </row>
        <row r="77">
          <cell r="S77">
            <v>100</v>
          </cell>
        </row>
        <row r="79">
          <cell r="E79">
            <v>130</v>
          </cell>
          <cell r="L79">
            <v>282.7</v>
          </cell>
          <cell r="P79">
            <v>100</v>
          </cell>
          <cell r="Q79">
            <v>60</v>
          </cell>
          <cell r="S79">
            <v>3500</v>
          </cell>
          <cell r="U79">
            <v>226.7</v>
          </cell>
        </row>
        <row r="99">
          <cell r="C99">
            <v>1468.2</v>
          </cell>
          <cell r="D99">
            <v>828.5</v>
          </cell>
          <cell r="E99">
            <v>535.9000000000001</v>
          </cell>
          <cell r="G99">
            <v>1033.8</v>
          </cell>
          <cell r="I99">
            <v>341.79999999999995</v>
          </cell>
          <cell r="J99">
            <v>775.7</v>
          </cell>
          <cell r="L99">
            <v>3980.2</v>
          </cell>
          <cell r="N99">
            <v>430</v>
          </cell>
          <cell r="O99">
            <v>788.2</v>
          </cell>
          <cell r="P99">
            <v>583.5</v>
          </cell>
          <cell r="Q99">
            <v>299.1</v>
          </cell>
          <cell r="S99">
            <v>17670.4</v>
          </cell>
          <cell r="T99">
            <v>2604</v>
          </cell>
          <cell r="U99">
            <v>5577.6</v>
          </cell>
          <cell r="Z99">
            <v>250.9</v>
          </cell>
          <cell r="AB99">
            <v>30</v>
          </cell>
          <cell r="AD99">
            <v>112.4</v>
          </cell>
          <cell r="AE99">
            <v>50</v>
          </cell>
          <cell r="AF99">
            <v>30</v>
          </cell>
          <cell r="AG99">
            <v>30</v>
          </cell>
          <cell r="AH99">
            <v>46.8</v>
          </cell>
          <cell r="AI99">
            <v>90</v>
          </cell>
        </row>
      </sheetData>
      <sheetData sheetId="28">
        <row r="14">
          <cell r="F14">
            <v>8586.4</v>
          </cell>
        </row>
        <row r="15">
          <cell r="F15">
            <v>139.6</v>
          </cell>
        </row>
        <row r="17">
          <cell r="F17">
            <v>45</v>
          </cell>
        </row>
        <row r="18">
          <cell r="F18">
            <v>182</v>
          </cell>
        </row>
        <row r="19">
          <cell r="F19">
            <v>100</v>
          </cell>
        </row>
        <row r="26">
          <cell r="F26">
            <v>249.6</v>
          </cell>
        </row>
        <row r="27">
          <cell r="F27">
            <v>18.8</v>
          </cell>
        </row>
        <row r="29">
          <cell r="F29">
            <v>8</v>
          </cell>
        </row>
        <row r="30">
          <cell r="F30">
            <v>8</v>
          </cell>
        </row>
        <row r="34">
          <cell r="F34">
            <v>3117.5</v>
          </cell>
        </row>
        <row r="35">
          <cell r="F35">
            <v>70</v>
          </cell>
        </row>
        <row r="37">
          <cell r="F37">
            <v>2</v>
          </cell>
        </row>
        <row r="38">
          <cell r="F38">
            <v>4</v>
          </cell>
        </row>
        <row r="44">
          <cell r="F44">
            <v>173.60000000000002</v>
          </cell>
        </row>
        <row r="45">
          <cell r="F45">
            <v>6</v>
          </cell>
        </row>
        <row r="48">
          <cell r="F48">
            <v>388</v>
          </cell>
        </row>
        <row r="49">
          <cell r="F49">
            <v>9</v>
          </cell>
        </row>
        <row r="54">
          <cell r="F54">
            <v>4595.1</v>
          </cell>
        </row>
        <row r="55">
          <cell r="F55">
            <v>35.400000000000006</v>
          </cell>
        </row>
        <row r="57">
          <cell r="F57">
            <v>1.8</v>
          </cell>
        </row>
        <row r="58">
          <cell r="F58">
            <v>33.5</v>
          </cell>
        </row>
        <row r="73">
          <cell r="F73">
            <v>3182</v>
          </cell>
        </row>
        <row r="74">
          <cell r="F74">
            <v>48.4</v>
          </cell>
        </row>
        <row r="76">
          <cell r="F76">
            <v>3.1</v>
          </cell>
        </row>
        <row r="77">
          <cell r="F77">
            <v>6.300000000000001</v>
          </cell>
        </row>
        <row r="119">
          <cell r="F119">
            <v>7224.6</v>
          </cell>
        </row>
        <row r="120">
          <cell r="F120">
            <v>75</v>
          </cell>
        </row>
      </sheetData>
      <sheetData sheetId="29">
        <row r="58">
          <cell r="C58">
            <v>884</v>
          </cell>
        </row>
        <row r="99">
          <cell r="C99">
            <v>884</v>
          </cell>
        </row>
      </sheetData>
      <sheetData sheetId="30">
        <row r="99">
          <cell r="C99">
            <v>43.5</v>
          </cell>
        </row>
      </sheetData>
      <sheetData sheetId="32">
        <row r="53">
          <cell r="E53">
            <v>30</v>
          </cell>
          <cell r="M53">
            <v>225</v>
          </cell>
        </row>
        <row r="58">
          <cell r="E58">
            <v>2855.9</v>
          </cell>
          <cell r="G58">
            <v>100</v>
          </cell>
          <cell r="M58">
            <v>10311</v>
          </cell>
        </row>
        <row r="59">
          <cell r="M59">
            <v>1476</v>
          </cell>
        </row>
        <row r="62">
          <cell r="O62">
            <v>292</v>
          </cell>
          <cell r="P62">
            <v>71.6</v>
          </cell>
        </row>
        <row r="78">
          <cell r="X78">
            <v>260.5</v>
          </cell>
        </row>
        <row r="99">
          <cell r="F99">
            <v>13.9</v>
          </cell>
          <cell r="U99">
            <v>38.5</v>
          </cell>
          <cell r="V99">
            <v>26</v>
          </cell>
          <cell r="W99">
            <v>500</v>
          </cell>
          <cell r="X99">
            <v>260.5</v>
          </cell>
          <cell r="AA99">
            <v>455</v>
          </cell>
          <cell r="AC99">
            <v>60</v>
          </cell>
          <cell r="AD99">
            <v>40</v>
          </cell>
          <cell r="AE99">
            <v>0</v>
          </cell>
        </row>
      </sheetData>
      <sheetData sheetId="35">
        <row r="99">
          <cell r="C99">
            <v>32</v>
          </cell>
          <cell r="D99">
            <v>247.5</v>
          </cell>
          <cell r="E99">
            <v>70</v>
          </cell>
        </row>
      </sheetData>
      <sheetData sheetId="36">
        <row r="99">
          <cell r="C99">
            <v>967.9</v>
          </cell>
        </row>
      </sheetData>
      <sheetData sheetId="37">
        <row r="99">
          <cell r="C99">
            <v>26</v>
          </cell>
          <cell r="D99">
            <v>25</v>
          </cell>
          <cell r="E99">
            <v>100</v>
          </cell>
          <cell r="F99">
            <v>1151.1</v>
          </cell>
        </row>
      </sheetData>
      <sheetData sheetId="39">
        <row r="6">
          <cell r="J6">
            <v>120</v>
          </cell>
        </row>
        <row r="11">
          <cell r="J11">
            <v>36.2</v>
          </cell>
        </row>
        <row r="12">
          <cell r="AQ12">
            <v>478.3</v>
          </cell>
        </row>
        <row r="17">
          <cell r="AQ17">
            <v>1</v>
          </cell>
        </row>
        <row r="34">
          <cell r="AW34">
            <v>4045.7</v>
          </cell>
        </row>
        <row r="43">
          <cell r="AQ43">
            <v>9</v>
          </cell>
        </row>
        <row r="47">
          <cell r="J47">
            <v>478</v>
          </cell>
        </row>
        <row r="61">
          <cell r="R61">
            <v>240</v>
          </cell>
          <cell r="S61">
            <v>1400</v>
          </cell>
          <cell r="T61">
            <v>249</v>
          </cell>
          <cell r="U61">
            <v>102</v>
          </cell>
          <cell r="V61">
            <v>2296</v>
          </cell>
          <cell r="W61">
            <v>1641</v>
          </cell>
          <cell r="X61">
            <v>16191.2</v>
          </cell>
          <cell r="Y61">
            <v>153.8</v>
          </cell>
          <cell r="Z61">
            <v>556</v>
          </cell>
          <cell r="AA61">
            <v>635</v>
          </cell>
          <cell r="AB61">
            <v>15000</v>
          </cell>
          <cell r="AC61">
            <v>4.3</v>
          </cell>
          <cell r="AF61">
            <v>16506</v>
          </cell>
        </row>
        <row r="71">
          <cell r="AQ71">
            <v>9.4</v>
          </cell>
        </row>
        <row r="73">
          <cell r="AQ73">
            <v>3.1</v>
          </cell>
        </row>
        <row r="74">
          <cell r="AQ74">
            <v>6.3</v>
          </cell>
        </row>
        <row r="79">
          <cell r="C79">
            <v>95</v>
          </cell>
          <cell r="AQ79">
            <v>173.2</v>
          </cell>
        </row>
        <row r="99">
          <cell r="C99">
            <v>95</v>
          </cell>
          <cell r="D99">
            <v>102</v>
          </cell>
          <cell r="E99">
            <v>90</v>
          </cell>
          <cell r="F99">
            <v>90</v>
          </cell>
          <cell r="G99">
            <v>240.3</v>
          </cell>
          <cell r="H99">
            <v>522.3</v>
          </cell>
          <cell r="I99">
            <v>35</v>
          </cell>
          <cell r="J99">
            <v>634.2</v>
          </cell>
          <cell r="L99">
            <v>30</v>
          </cell>
          <cell r="AP99">
            <v>30</v>
          </cell>
          <cell r="AQ99">
            <v>3881.2999999999997</v>
          </cell>
          <cell r="AS99">
            <v>1000</v>
          </cell>
          <cell r="AT99">
            <v>17190.2</v>
          </cell>
          <cell r="AU99">
            <v>1273.1</v>
          </cell>
          <cell r="AV99">
            <v>0</v>
          </cell>
          <cell r="AW99">
            <v>4045.7</v>
          </cell>
        </row>
      </sheetData>
      <sheetData sheetId="40">
        <row r="52">
          <cell r="C52">
            <v>70</v>
          </cell>
        </row>
        <row r="99">
          <cell r="E99">
            <v>491</v>
          </cell>
          <cell r="J99">
            <v>540</v>
          </cell>
          <cell r="K99">
            <v>1365</v>
          </cell>
        </row>
        <row r="101">
          <cell r="C101">
            <v>100</v>
          </cell>
        </row>
        <row r="102">
          <cell r="C102">
            <v>41666.8</v>
          </cell>
        </row>
      </sheetData>
      <sheetData sheetId="43">
        <row r="20">
          <cell r="F20">
            <v>249.6</v>
          </cell>
        </row>
        <row r="21">
          <cell r="F21">
            <v>18.8</v>
          </cell>
        </row>
        <row r="22">
          <cell r="F22">
            <v>251.5</v>
          </cell>
        </row>
        <row r="23">
          <cell r="F23">
            <v>8</v>
          </cell>
        </row>
        <row r="24">
          <cell r="F24">
            <v>8</v>
          </cell>
        </row>
        <row r="36">
          <cell r="F36">
            <v>3117.5</v>
          </cell>
        </row>
        <row r="37">
          <cell r="F37">
            <v>70</v>
          </cell>
        </row>
        <row r="38">
          <cell r="F38">
            <v>786.7</v>
          </cell>
        </row>
        <row r="39">
          <cell r="F39">
            <v>2</v>
          </cell>
        </row>
        <row r="40">
          <cell r="F40">
            <v>4</v>
          </cell>
        </row>
        <row r="46">
          <cell r="F46">
            <v>173.60000000000002</v>
          </cell>
        </row>
        <row r="47">
          <cell r="F47">
            <v>6</v>
          </cell>
        </row>
        <row r="48">
          <cell r="F48">
            <v>118</v>
          </cell>
        </row>
        <row r="50">
          <cell r="F50">
            <v>1.5</v>
          </cell>
        </row>
        <row r="52">
          <cell r="F52">
            <v>388</v>
          </cell>
        </row>
        <row r="53">
          <cell r="F53">
            <v>9</v>
          </cell>
        </row>
        <row r="54">
          <cell r="F54">
            <v>186.5</v>
          </cell>
        </row>
        <row r="68">
          <cell r="F68">
            <v>8586.4</v>
          </cell>
        </row>
        <row r="69">
          <cell r="F69">
            <v>139.6</v>
          </cell>
        </row>
        <row r="70">
          <cell r="F70">
            <v>8617.4</v>
          </cell>
        </row>
        <row r="71">
          <cell r="F71">
            <v>45</v>
          </cell>
        </row>
        <row r="72">
          <cell r="F72">
            <v>182</v>
          </cell>
        </row>
        <row r="73">
          <cell r="F73">
            <v>100</v>
          </cell>
        </row>
        <row r="75">
          <cell r="F75">
            <v>2369.2</v>
          </cell>
        </row>
        <row r="76">
          <cell r="F76">
            <v>234.8</v>
          </cell>
        </row>
        <row r="80">
          <cell r="F80">
            <v>4595.1</v>
          </cell>
        </row>
        <row r="81">
          <cell r="F81">
            <v>26.6</v>
          </cell>
        </row>
        <row r="82">
          <cell r="F82">
            <v>920.6000000000001</v>
          </cell>
        </row>
        <row r="83">
          <cell r="F83">
            <v>1.8</v>
          </cell>
        </row>
        <row r="84">
          <cell r="F84">
            <v>33.5</v>
          </cell>
        </row>
        <row r="107">
          <cell r="F107">
            <v>3182</v>
          </cell>
        </row>
        <row r="108">
          <cell r="F108">
            <v>48.4</v>
          </cell>
        </row>
        <row r="109">
          <cell r="F109">
            <v>641.5</v>
          </cell>
        </row>
        <row r="110">
          <cell r="F110">
            <v>6.3</v>
          </cell>
        </row>
        <row r="111">
          <cell r="F111">
            <v>3.1000000000000005</v>
          </cell>
        </row>
        <row r="148">
          <cell r="F148">
            <v>24514.399999999998</v>
          </cell>
        </row>
        <row r="149">
          <cell r="F149">
            <v>4326.2</v>
          </cell>
        </row>
        <row r="156">
          <cell r="F156">
            <v>24801.3</v>
          </cell>
        </row>
        <row r="157">
          <cell r="F157">
            <v>11088.7</v>
          </cell>
        </row>
        <row r="161">
          <cell r="F161">
            <v>14204.4</v>
          </cell>
        </row>
        <row r="162">
          <cell r="F162">
            <v>1233.1</v>
          </cell>
        </row>
        <row r="179">
          <cell r="F179">
            <v>7224.6</v>
          </cell>
        </row>
        <row r="180">
          <cell r="F180">
            <v>75</v>
          </cell>
        </row>
        <row r="181">
          <cell r="F181">
            <v>1031</v>
          </cell>
        </row>
        <row r="182">
          <cell r="F182">
            <v>4</v>
          </cell>
        </row>
        <row r="208">
          <cell r="F208">
            <v>10311</v>
          </cell>
        </row>
        <row r="209">
          <cell r="F209">
            <v>1476</v>
          </cell>
        </row>
      </sheetData>
      <sheetData sheetId="44">
        <row r="58">
          <cell r="AA58">
            <v>373.5</v>
          </cell>
        </row>
        <row r="99">
          <cell r="AA99">
            <v>373.5</v>
          </cell>
          <cell r="AC99">
            <v>373.5</v>
          </cell>
        </row>
      </sheetData>
      <sheetData sheetId="45">
        <row r="53">
          <cell r="AA53">
            <v>760</v>
          </cell>
          <cell r="AC53">
            <v>760</v>
          </cell>
        </row>
        <row r="55">
          <cell r="AA55">
            <v>28519.000000000004</v>
          </cell>
          <cell r="AC55">
            <v>28519.000000000004</v>
          </cell>
        </row>
        <row r="57">
          <cell r="AA57">
            <v>0</v>
          </cell>
        </row>
        <row r="58">
          <cell r="AA58">
            <v>24514.399999999998</v>
          </cell>
          <cell r="AC58">
            <v>24514.399999999998</v>
          </cell>
        </row>
        <row r="59">
          <cell r="AA59">
            <v>4326.2</v>
          </cell>
          <cell r="AC59">
            <v>4326.2</v>
          </cell>
        </row>
      </sheetData>
      <sheetData sheetId="48">
        <row r="58">
          <cell r="R58">
            <v>1423.5</v>
          </cell>
        </row>
        <row r="99">
          <cell r="R99">
            <v>1423.5</v>
          </cell>
        </row>
      </sheetData>
      <sheetData sheetId="50">
        <row r="57">
          <cell r="R57">
            <v>2005.3999999999996</v>
          </cell>
        </row>
        <row r="58">
          <cell r="R58">
            <v>95840</v>
          </cell>
        </row>
        <row r="99">
          <cell r="R99">
            <v>97845.4</v>
          </cell>
        </row>
      </sheetData>
      <sheetData sheetId="51">
        <row r="53">
          <cell r="R53">
            <v>1339</v>
          </cell>
        </row>
        <row r="56">
          <cell r="R56">
            <v>1275</v>
          </cell>
        </row>
        <row r="58">
          <cell r="R58">
            <v>23526.3</v>
          </cell>
        </row>
        <row r="59">
          <cell r="R59">
            <v>11088.7</v>
          </cell>
        </row>
      </sheetData>
      <sheetData sheetId="52">
        <row r="58">
          <cell r="R58">
            <v>916.8000000000001</v>
          </cell>
        </row>
        <row r="99">
          <cell r="R99">
            <v>916.8000000000001</v>
          </cell>
        </row>
      </sheetData>
      <sheetData sheetId="58">
        <row r="58">
          <cell r="L58">
            <v>0</v>
          </cell>
          <cell r="N58">
            <v>501</v>
          </cell>
          <cell r="O58">
            <v>501</v>
          </cell>
        </row>
        <row r="63">
          <cell r="M63">
            <v>0</v>
          </cell>
        </row>
      </sheetData>
      <sheetData sheetId="60">
        <row r="58">
          <cell r="M58">
            <v>1423.5</v>
          </cell>
        </row>
        <row r="99">
          <cell r="M99">
            <v>1423.5</v>
          </cell>
        </row>
      </sheetData>
      <sheetData sheetId="61">
        <row r="12">
          <cell r="H12">
            <v>472.9</v>
          </cell>
        </row>
        <row r="17">
          <cell r="H17">
            <v>15</v>
          </cell>
        </row>
        <row r="71">
          <cell r="H71">
            <v>100.5</v>
          </cell>
        </row>
        <row r="73">
          <cell r="H73">
            <v>4</v>
          </cell>
        </row>
        <row r="79">
          <cell r="H79">
            <v>476.59999999999997</v>
          </cell>
        </row>
        <row r="99">
          <cell r="C99">
            <v>393</v>
          </cell>
          <cell r="E99">
            <v>100</v>
          </cell>
          <cell r="H99">
            <v>8334.6</v>
          </cell>
          <cell r="I99">
            <v>100</v>
          </cell>
        </row>
      </sheetData>
      <sheetData sheetId="64">
        <row r="58">
          <cell r="V58">
            <v>4098.5</v>
          </cell>
        </row>
        <row r="99">
          <cell r="C99">
            <v>136</v>
          </cell>
          <cell r="D99">
            <v>15</v>
          </cell>
          <cell r="E99">
            <v>0</v>
          </cell>
        </row>
      </sheetData>
      <sheetData sheetId="65">
        <row r="58">
          <cell r="D58">
            <v>650</v>
          </cell>
        </row>
        <row r="71">
          <cell r="G71">
            <v>133.7</v>
          </cell>
        </row>
        <row r="86">
          <cell r="G86">
            <v>56.8</v>
          </cell>
        </row>
        <row r="99">
          <cell r="D99">
            <v>650</v>
          </cell>
          <cell r="E99">
            <v>50</v>
          </cell>
          <cell r="G99">
            <v>190.5</v>
          </cell>
          <cell r="H99">
            <v>378</v>
          </cell>
          <cell r="I99">
            <v>151</v>
          </cell>
          <cell r="J99">
            <v>4098.5</v>
          </cell>
          <cell r="K99">
            <v>116</v>
          </cell>
        </row>
      </sheetData>
      <sheetData sheetId="66">
        <row r="58">
          <cell r="K58">
            <v>128.7</v>
          </cell>
        </row>
        <row r="99">
          <cell r="K99">
            <v>128.7</v>
          </cell>
          <cell r="N99">
            <v>128.7</v>
          </cell>
        </row>
      </sheetData>
      <sheetData sheetId="67">
        <row r="53">
          <cell r="E53">
            <v>206</v>
          </cell>
        </row>
        <row r="58">
          <cell r="E58">
            <v>14204.4</v>
          </cell>
        </row>
        <row r="59">
          <cell r="E59">
            <v>1233.1</v>
          </cell>
        </row>
      </sheetData>
      <sheetData sheetId="71">
        <row r="66">
          <cell r="H66">
            <v>2136.2</v>
          </cell>
        </row>
        <row r="99">
          <cell r="D99">
            <v>2871</v>
          </cell>
          <cell r="E99">
            <v>1000</v>
          </cell>
          <cell r="G99">
            <v>90</v>
          </cell>
          <cell r="H99">
            <v>2136.2</v>
          </cell>
          <cell r="J99">
            <v>2000</v>
          </cell>
        </row>
        <row r="100">
          <cell r="D100">
            <v>1960</v>
          </cell>
        </row>
        <row r="101">
          <cell r="D101">
            <v>198</v>
          </cell>
        </row>
        <row r="102">
          <cell r="D102">
            <v>194.7</v>
          </cell>
        </row>
        <row r="104">
          <cell r="D104">
            <v>193.8</v>
          </cell>
        </row>
        <row r="105">
          <cell r="D105">
            <v>324.5</v>
          </cell>
        </row>
      </sheetData>
      <sheetData sheetId="72">
        <row r="5">
          <cell r="L5">
            <v>796.3</v>
          </cell>
        </row>
      </sheetData>
      <sheetData sheetId="73">
        <row r="5">
          <cell r="L5">
            <v>14231.699999999999</v>
          </cell>
        </row>
      </sheetData>
      <sheetData sheetId="74">
        <row r="99">
          <cell r="C99">
            <v>14231.699999999999</v>
          </cell>
          <cell r="D99">
            <v>796.3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9"/>
  <sheetViews>
    <sheetView view="pageBreakPreview" zoomScale="60" zoomScalePageLayoutView="0" workbookViewId="0" topLeftCell="A1">
      <selection activeCell="E3" sqref="E3"/>
    </sheetView>
  </sheetViews>
  <sheetFormatPr defaultColWidth="9.140625" defaultRowHeight="15"/>
  <cols>
    <col min="1" max="1" width="31.8515625" style="0" customWidth="1"/>
    <col min="2" max="2" width="10.8515625" style="0" customWidth="1"/>
    <col min="3" max="3" width="11.57421875" style="0" customWidth="1"/>
    <col min="4" max="4" width="14.28125" style="0" customWidth="1"/>
    <col min="5" max="5" width="17.8515625" style="0" customWidth="1"/>
    <col min="6" max="6" width="21.8515625" style="0" customWidth="1"/>
    <col min="9" max="9" width="13.57421875" style="0" customWidth="1"/>
  </cols>
  <sheetData>
    <row r="1" spans="1:8" ht="15">
      <c r="A1" s="2"/>
      <c r="B1" s="2"/>
      <c r="C1" s="2"/>
      <c r="D1" s="1" t="s">
        <v>252</v>
      </c>
      <c r="E1" s="1"/>
      <c r="F1" s="1"/>
      <c r="G1" s="2"/>
      <c r="H1" s="2"/>
    </row>
    <row r="2" spans="1:8" ht="15">
      <c r="A2" s="2"/>
      <c r="B2" s="2"/>
      <c r="C2" s="2"/>
      <c r="D2" s="1" t="s">
        <v>157</v>
      </c>
      <c r="E2" s="1"/>
      <c r="F2" s="1"/>
      <c r="G2" s="2"/>
      <c r="H2" s="2"/>
    </row>
    <row r="3" spans="1:8" ht="15">
      <c r="A3" s="2"/>
      <c r="B3" s="2"/>
      <c r="C3" s="2"/>
      <c r="D3" s="2"/>
      <c r="E3" s="2" t="s">
        <v>121</v>
      </c>
      <c r="F3" s="2"/>
      <c r="G3" s="2"/>
      <c r="H3" s="2"/>
    </row>
    <row r="4" spans="1:8" ht="15">
      <c r="A4" s="157" t="s">
        <v>158</v>
      </c>
      <c r="B4" s="157"/>
      <c r="C4" s="157"/>
      <c r="D4" s="157"/>
      <c r="E4" s="157"/>
      <c r="F4" s="157"/>
      <c r="G4" s="157"/>
      <c r="H4" s="157"/>
    </row>
    <row r="5" spans="1:8" ht="15">
      <c r="A5" s="157" t="s">
        <v>159</v>
      </c>
      <c r="B5" s="157"/>
      <c r="C5" s="157"/>
      <c r="D5" s="157"/>
      <c r="E5" s="157"/>
      <c r="F5" s="157"/>
      <c r="G5" s="157"/>
      <c r="H5" s="157"/>
    </row>
    <row r="6" spans="1:8" ht="15">
      <c r="A6" s="2"/>
      <c r="B6" s="2"/>
      <c r="C6" s="2"/>
      <c r="D6" s="2"/>
      <c r="E6" s="2"/>
      <c r="F6" s="65" t="s">
        <v>160</v>
      </c>
      <c r="G6" s="2"/>
      <c r="H6" s="2"/>
    </row>
    <row r="7" spans="1:8" ht="15" customHeight="1">
      <c r="A7" s="152" t="s">
        <v>161</v>
      </c>
      <c r="B7" s="152" t="s">
        <v>162</v>
      </c>
      <c r="C7" s="152" t="s">
        <v>163</v>
      </c>
      <c r="D7" s="152" t="s">
        <v>164</v>
      </c>
      <c r="E7" s="152" t="s">
        <v>343</v>
      </c>
      <c r="F7" s="152" t="s">
        <v>165</v>
      </c>
      <c r="G7" s="2"/>
      <c r="H7" s="2"/>
    </row>
    <row r="8" spans="1:8" ht="33" customHeight="1">
      <c r="A8" s="153"/>
      <c r="B8" s="153"/>
      <c r="C8" s="153"/>
      <c r="D8" s="153"/>
      <c r="E8" s="153"/>
      <c r="F8" s="153"/>
      <c r="G8" s="2"/>
      <c r="H8" s="2"/>
    </row>
    <row r="9" spans="1:8" ht="15">
      <c r="A9" s="148" t="s">
        <v>166</v>
      </c>
      <c r="B9" s="149"/>
      <c r="C9" s="149"/>
      <c r="D9" s="149"/>
      <c r="E9" s="150"/>
      <c r="F9" s="66">
        <f>SUM(F10+F21+F27+F44+F49+F36)</f>
        <v>39156.00000000001</v>
      </c>
      <c r="G9" s="2"/>
      <c r="H9" s="2"/>
    </row>
    <row r="10" spans="1:8" ht="15">
      <c r="A10" s="140" t="s">
        <v>167</v>
      </c>
      <c r="B10" s="67">
        <v>300</v>
      </c>
      <c r="C10" s="68" t="s">
        <v>168</v>
      </c>
      <c r="D10" s="68" t="s">
        <v>169</v>
      </c>
      <c r="E10" s="68" t="s">
        <v>170</v>
      </c>
      <c r="F10" s="69">
        <f>SUM(F11:F20)</f>
        <v>22314.2</v>
      </c>
      <c r="G10" s="2"/>
      <c r="H10" s="2"/>
    </row>
    <row r="11" spans="1:8" ht="15">
      <c r="A11" s="141"/>
      <c r="B11" s="67">
        <v>300</v>
      </c>
      <c r="C11" s="68" t="s">
        <v>171</v>
      </c>
      <c r="D11" s="68" t="s">
        <v>156</v>
      </c>
      <c r="E11" s="68" t="s">
        <v>365</v>
      </c>
      <c r="F11" s="67">
        <f>SUM('[2]Общегос вопр'!C99)</f>
        <v>1468.2</v>
      </c>
      <c r="G11" s="2"/>
      <c r="H11" s="2"/>
    </row>
    <row r="12" spans="1:8" ht="15">
      <c r="A12" s="141"/>
      <c r="B12" s="67">
        <v>300</v>
      </c>
      <c r="C12" s="68" t="s">
        <v>172</v>
      </c>
      <c r="D12" s="68" t="s">
        <v>173</v>
      </c>
      <c r="E12" s="68" t="s">
        <v>365</v>
      </c>
      <c r="F12" s="67">
        <f>SUM('[2]Общегос вопр'!J99)</f>
        <v>775.7</v>
      </c>
      <c r="G12" s="2"/>
      <c r="H12" s="2"/>
    </row>
    <row r="13" spans="1:8" ht="15">
      <c r="A13" s="141"/>
      <c r="B13" s="67">
        <v>300</v>
      </c>
      <c r="C13" s="68" t="s">
        <v>174</v>
      </c>
      <c r="D13" s="68" t="s">
        <v>84</v>
      </c>
      <c r="E13" s="68" t="s">
        <v>385</v>
      </c>
      <c r="F13" s="69">
        <f>SUM('[2]Общегос вопр'!N99)</f>
        <v>430</v>
      </c>
      <c r="G13" s="2"/>
      <c r="H13" s="2"/>
    </row>
    <row r="14" spans="1:8" ht="15">
      <c r="A14" s="141"/>
      <c r="B14" s="67">
        <v>300</v>
      </c>
      <c r="C14" s="68" t="s">
        <v>175</v>
      </c>
      <c r="D14" s="68" t="s">
        <v>176</v>
      </c>
      <c r="E14" s="68" t="s">
        <v>365</v>
      </c>
      <c r="F14" s="69">
        <f>SUM('[2]Прилож 3 2'!F14+'[2]Прилож 3 2'!F15)</f>
        <v>8726</v>
      </c>
      <c r="G14" s="2"/>
      <c r="H14" s="2"/>
    </row>
    <row r="15" spans="1:8" ht="15">
      <c r="A15" s="141"/>
      <c r="B15" s="67">
        <v>300</v>
      </c>
      <c r="C15" s="68" t="s">
        <v>175</v>
      </c>
      <c r="D15" s="68" t="s">
        <v>176</v>
      </c>
      <c r="E15" s="68" t="s">
        <v>381</v>
      </c>
      <c r="F15" s="69">
        <f>SUM('[2]Общегос вопр'!S12-'[2]Общегос вопр'!S17-'[2]Общегос вопр'!S28+'[2]Общегос вопр'!S71-'[2]Общегос вопр'!S73-'[2]Общегос вопр'!S74+'[2]Общегос вопр'!S79-'[2]Общегос вопр'!S77)</f>
        <v>8617.4</v>
      </c>
      <c r="G15" s="2"/>
      <c r="H15" s="2"/>
    </row>
    <row r="16" spans="1:9" ht="15">
      <c r="A16" s="141"/>
      <c r="B16" s="67">
        <v>300</v>
      </c>
      <c r="C16" s="68" t="s">
        <v>175</v>
      </c>
      <c r="D16" s="68" t="s">
        <v>176</v>
      </c>
      <c r="E16" s="68" t="s">
        <v>385</v>
      </c>
      <c r="F16" s="69">
        <f>SUM('[2]Прилож 3 2'!F17+'[2]Прилож 3 2'!F18+'[2]Прилож 3 2'!F19)</f>
        <v>327</v>
      </c>
      <c r="G16" s="2"/>
      <c r="H16" s="2"/>
      <c r="I16" s="70"/>
    </row>
    <row r="17" spans="1:9" ht="15">
      <c r="A17" s="141"/>
      <c r="B17" s="67">
        <v>300</v>
      </c>
      <c r="C17" s="68" t="s">
        <v>175</v>
      </c>
      <c r="D17" s="68" t="s">
        <v>78</v>
      </c>
      <c r="E17" s="68" t="s">
        <v>365</v>
      </c>
      <c r="F17" s="69">
        <f>SUM('[2]Общегос вопр'!Z99)</f>
        <v>250.9</v>
      </c>
      <c r="G17" s="2"/>
      <c r="H17" s="2"/>
      <c r="I17" s="70"/>
    </row>
    <row r="18" spans="1:9" ht="15">
      <c r="A18" s="141"/>
      <c r="B18" s="67">
        <v>300</v>
      </c>
      <c r="C18" s="68" t="s">
        <v>175</v>
      </c>
      <c r="D18" s="68" t="s">
        <v>93</v>
      </c>
      <c r="E18" s="68" t="s">
        <v>381</v>
      </c>
      <c r="F18" s="69">
        <f>SUM('[2]Общегос вопр'!AC47)</f>
        <v>1599</v>
      </c>
      <c r="G18" s="2"/>
      <c r="H18" s="2"/>
      <c r="I18" s="70"/>
    </row>
    <row r="19" spans="1:9" ht="15">
      <c r="A19" s="141"/>
      <c r="B19" s="67">
        <v>300</v>
      </c>
      <c r="C19" s="68" t="s">
        <v>175</v>
      </c>
      <c r="D19" s="68" t="s">
        <v>108</v>
      </c>
      <c r="E19" s="68" t="s">
        <v>381</v>
      </c>
      <c r="F19" s="69">
        <f>SUM('[2]Общегос вопр'!AI99)</f>
        <v>90</v>
      </c>
      <c r="G19" s="2"/>
      <c r="H19" s="2"/>
      <c r="I19" s="70"/>
    </row>
    <row r="20" spans="1:9" ht="15">
      <c r="A20" s="141"/>
      <c r="B20" s="67">
        <v>300</v>
      </c>
      <c r="C20" s="68" t="s">
        <v>175</v>
      </c>
      <c r="D20" s="68" t="s">
        <v>112</v>
      </c>
      <c r="E20" s="68" t="s">
        <v>381</v>
      </c>
      <c r="F20" s="69">
        <f>SUM('[2]Общегос вопр'!AB99)</f>
        <v>30</v>
      </c>
      <c r="G20" s="2"/>
      <c r="H20" s="2"/>
      <c r="I20" s="70"/>
    </row>
    <row r="21" spans="1:9" ht="15">
      <c r="A21" s="154" t="s">
        <v>177</v>
      </c>
      <c r="B21" s="67">
        <v>300</v>
      </c>
      <c r="C21" s="68" t="s">
        <v>178</v>
      </c>
      <c r="D21" s="68" t="s">
        <v>169</v>
      </c>
      <c r="E21" s="68" t="s">
        <v>170</v>
      </c>
      <c r="F21" s="71">
        <f>SUM(F22:F26)</f>
        <v>1394.4</v>
      </c>
      <c r="G21" s="2"/>
      <c r="H21" s="2"/>
      <c r="I21" s="70"/>
    </row>
    <row r="22" spans="1:9" ht="15">
      <c r="A22" s="155"/>
      <c r="B22" s="67">
        <v>300</v>
      </c>
      <c r="C22" s="68" t="s">
        <v>178</v>
      </c>
      <c r="D22" s="68" t="s">
        <v>108</v>
      </c>
      <c r="E22" s="68" t="s">
        <v>381</v>
      </c>
      <c r="F22" s="71">
        <f>SUM('[2]Общегос вопр'!AG99)</f>
        <v>30</v>
      </c>
      <c r="G22" s="2"/>
      <c r="H22" s="2"/>
      <c r="I22" s="70"/>
    </row>
    <row r="23" spans="1:9" ht="15">
      <c r="A23" s="155"/>
      <c r="B23" s="67">
        <v>300</v>
      </c>
      <c r="C23" s="68" t="s">
        <v>178</v>
      </c>
      <c r="D23" s="68" t="s">
        <v>139</v>
      </c>
      <c r="E23" s="68" t="s">
        <v>365</v>
      </c>
      <c r="F23" s="72">
        <f>SUM('[2]Прилож 3 2'!F26+'[2]Прилож 3 2'!F27)</f>
        <v>268.4</v>
      </c>
      <c r="G23" s="2"/>
      <c r="H23" s="2"/>
      <c r="I23" s="70"/>
    </row>
    <row r="24" spans="1:9" ht="15">
      <c r="A24" s="155"/>
      <c r="B24" s="67">
        <v>300</v>
      </c>
      <c r="C24" s="68" t="s">
        <v>178</v>
      </c>
      <c r="D24" s="68" t="s">
        <v>139</v>
      </c>
      <c r="E24" s="68" t="s">
        <v>381</v>
      </c>
      <c r="F24" s="72">
        <f>SUM('[2]Общегос вопр'!E12-'[2]Общегос вопр'!E17+'[2]Общегос вопр'!F71-'[2]Общегос вопр'!E73-'[2]Общегос вопр'!E74+'[2]Общегос вопр'!E79)</f>
        <v>251.5</v>
      </c>
      <c r="G24" s="2"/>
      <c r="H24" s="2"/>
      <c r="I24" s="70"/>
    </row>
    <row r="25" spans="1:9" ht="15">
      <c r="A25" s="155"/>
      <c r="B25" s="67">
        <v>300</v>
      </c>
      <c r="C25" s="68" t="s">
        <v>178</v>
      </c>
      <c r="D25" s="68" t="s">
        <v>139</v>
      </c>
      <c r="E25" s="68" t="s">
        <v>385</v>
      </c>
      <c r="F25" s="69">
        <f>SUM('[2]Прилож 3 2'!F29+'[2]Прилож 3 2'!F30)</f>
        <v>16</v>
      </c>
      <c r="G25" s="2"/>
      <c r="H25" s="2"/>
      <c r="I25" s="70"/>
    </row>
    <row r="26" spans="1:8" ht="15">
      <c r="A26" s="155"/>
      <c r="B26" s="67">
        <v>300</v>
      </c>
      <c r="C26" s="68" t="s">
        <v>178</v>
      </c>
      <c r="D26" s="68" t="s">
        <v>152</v>
      </c>
      <c r="E26" s="68" t="s">
        <v>365</v>
      </c>
      <c r="F26" s="72">
        <f>SUM('[2]Общегос вопр'!D99)</f>
        <v>828.5</v>
      </c>
      <c r="G26" s="2"/>
      <c r="H26" s="2"/>
    </row>
    <row r="27" spans="1:8" ht="15">
      <c r="A27" s="140" t="s">
        <v>179</v>
      </c>
      <c r="B27" s="67">
        <v>300</v>
      </c>
      <c r="C27" s="68" t="s">
        <v>168</v>
      </c>
      <c r="D27" s="68" t="s">
        <v>169</v>
      </c>
      <c r="E27" s="68" t="s">
        <v>170</v>
      </c>
      <c r="F27" s="69">
        <f>SUM(F28:F35)</f>
        <v>7780.4</v>
      </c>
      <c r="G27" s="2"/>
      <c r="H27" s="2"/>
    </row>
    <row r="28" spans="1:8" ht="15">
      <c r="A28" s="141"/>
      <c r="B28" s="67">
        <v>300</v>
      </c>
      <c r="C28" s="68" t="s">
        <v>172</v>
      </c>
      <c r="D28" s="68" t="s">
        <v>72</v>
      </c>
      <c r="E28" s="68" t="s">
        <v>365</v>
      </c>
      <c r="F28" s="69">
        <f>SUM('[2]Общегос вопр'!G99)</f>
        <v>1033.8</v>
      </c>
      <c r="G28" s="2"/>
      <c r="H28" s="2"/>
    </row>
    <row r="29" spans="1:8" ht="15">
      <c r="A29" s="141"/>
      <c r="B29" s="67">
        <v>300</v>
      </c>
      <c r="C29" s="68" t="s">
        <v>180</v>
      </c>
      <c r="D29" s="68" t="s">
        <v>69</v>
      </c>
      <c r="E29" s="68" t="s">
        <v>365</v>
      </c>
      <c r="F29" s="69">
        <f>SUM('[2]Прилож 3 2'!F34+'[2]Прилож 3 2'!F35)</f>
        <v>3187.5</v>
      </c>
      <c r="G29" s="2"/>
      <c r="H29" s="2"/>
    </row>
    <row r="30" spans="1:8" ht="15">
      <c r="A30" s="141"/>
      <c r="B30" s="67">
        <v>300</v>
      </c>
      <c r="C30" s="68" t="s">
        <v>180</v>
      </c>
      <c r="D30" s="68" t="s">
        <v>69</v>
      </c>
      <c r="E30" s="68" t="s">
        <v>381</v>
      </c>
      <c r="F30" s="69">
        <f>SUM('[2]Общегос вопр'!L12-'[2]Общегос вопр'!L17+'[2]Общегос вопр'!L71-'[2]Общегос вопр'!L73-'[2]Общегос вопр'!L74+'[2]Общегос вопр'!L79)</f>
        <v>786.7</v>
      </c>
      <c r="G30" s="2"/>
      <c r="H30" s="2"/>
    </row>
    <row r="31" spans="1:8" ht="15">
      <c r="A31" s="141"/>
      <c r="B31" s="67">
        <v>300</v>
      </c>
      <c r="C31" s="68" t="s">
        <v>180</v>
      </c>
      <c r="D31" s="68" t="s">
        <v>69</v>
      </c>
      <c r="E31" s="68" t="s">
        <v>385</v>
      </c>
      <c r="F31" s="69">
        <f>SUM('[2]Прилож 3 2'!F37+'[2]Прилож 3 2'!F38)</f>
        <v>6</v>
      </c>
      <c r="G31" s="2"/>
      <c r="H31" s="2"/>
    </row>
    <row r="32" spans="1:8" ht="15">
      <c r="A32" s="141"/>
      <c r="B32" s="67">
        <v>300</v>
      </c>
      <c r="C32" s="68" t="s">
        <v>180</v>
      </c>
      <c r="D32" s="68" t="s">
        <v>108</v>
      </c>
      <c r="E32" s="68" t="s">
        <v>381</v>
      </c>
      <c r="F32" s="69">
        <f>SUM('[2]Общегос вопр'!AE99)</f>
        <v>50</v>
      </c>
      <c r="G32" s="2"/>
      <c r="H32" s="2"/>
    </row>
    <row r="33" spans="1:8" ht="15">
      <c r="A33" s="141"/>
      <c r="B33" s="67">
        <v>300</v>
      </c>
      <c r="C33" s="68" t="s">
        <v>180</v>
      </c>
      <c r="D33" s="68" t="s">
        <v>89</v>
      </c>
      <c r="E33" s="68" t="s">
        <v>381</v>
      </c>
      <c r="F33" s="69">
        <f>SUM('[2]Общегос вопр'!AD99)</f>
        <v>112.4</v>
      </c>
      <c r="G33" s="2"/>
      <c r="H33" s="2"/>
    </row>
    <row r="34" spans="1:8" ht="15">
      <c r="A34" s="141"/>
      <c r="B34" s="67">
        <v>300</v>
      </c>
      <c r="C34" s="68" t="s">
        <v>175</v>
      </c>
      <c r="D34" s="68" t="s">
        <v>104</v>
      </c>
      <c r="E34" s="68" t="s">
        <v>355</v>
      </c>
      <c r="F34" s="69">
        <f>SUM('[2]Общегос вопр'!T58)</f>
        <v>2369.2</v>
      </c>
      <c r="G34" s="2"/>
      <c r="H34" s="2"/>
    </row>
    <row r="35" spans="1:8" ht="15">
      <c r="A35" s="151"/>
      <c r="B35" s="67">
        <v>300</v>
      </c>
      <c r="C35" s="68" t="s">
        <v>175</v>
      </c>
      <c r="D35" s="68" t="s">
        <v>104</v>
      </c>
      <c r="E35" s="68" t="s">
        <v>355</v>
      </c>
      <c r="F35" s="69">
        <f>SUM('[2]Общегос вопр'!T59)</f>
        <v>234.8</v>
      </c>
      <c r="G35" s="2"/>
      <c r="H35" s="2"/>
    </row>
    <row r="36" spans="1:8" ht="15">
      <c r="A36" s="140" t="s">
        <v>181</v>
      </c>
      <c r="B36" s="67">
        <v>300</v>
      </c>
      <c r="C36" s="68" t="s">
        <v>180</v>
      </c>
      <c r="D36" s="68" t="s">
        <v>169</v>
      </c>
      <c r="E36" s="68" t="s">
        <v>170</v>
      </c>
      <c r="F36" s="69">
        <f>SUM(F37:F43)</f>
        <v>1700.8000000000002</v>
      </c>
      <c r="G36" s="2"/>
      <c r="H36" s="2"/>
    </row>
    <row r="37" spans="1:8" ht="15">
      <c r="A37" s="141"/>
      <c r="B37" s="67">
        <v>300</v>
      </c>
      <c r="C37" s="68" t="s">
        <v>180</v>
      </c>
      <c r="D37" s="68" t="s">
        <v>144</v>
      </c>
      <c r="E37" s="68" t="s">
        <v>365</v>
      </c>
      <c r="F37" s="72">
        <f>SUM('[2]Прилож 3 2'!F44+'[2]Прилож 3 2'!F45)</f>
        <v>179.60000000000002</v>
      </c>
      <c r="G37" s="2"/>
      <c r="H37" s="2"/>
    </row>
    <row r="38" spans="1:8" ht="15">
      <c r="A38" s="141"/>
      <c r="B38" s="67">
        <v>300</v>
      </c>
      <c r="C38" s="68" t="s">
        <v>180</v>
      </c>
      <c r="D38" s="68" t="s">
        <v>144</v>
      </c>
      <c r="E38" s="68" t="s">
        <v>381</v>
      </c>
      <c r="F38" s="69">
        <f>SUM('[2]Общегос вопр'!Q12-'[2]Общегос вопр'!Q17+'[2]Общегос вопр'!Q71-'[2]Общегос вопр'!Q73-'[2]Общегос вопр'!Q74+'[2]Общегос вопр'!Q79)</f>
        <v>118</v>
      </c>
      <c r="G38" s="2"/>
      <c r="H38" s="2"/>
    </row>
    <row r="39" spans="1:8" ht="15">
      <c r="A39" s="141"/>
      <c r="B39" s="67">
        <v>300</v>
      </c>
      <c r="C39" s="68" t="s">
        <v>180</v>
      </c>
      <c r="D39" s="68" t="s">
        <v>144</v>
      </c>
      <c r="E39" s="68" t="s">
        <v>385</v>
      </c>
      <c r="F39" s="72">
        <f>SUM('[2]Общегос вопр'!Q74)</f>
        <v>1.5</v>
      </c>
      <c r="G39" s="2"/>
      <c r="H39" s="2"/>
    </row>
    <row r="40" spans="1:8" ht="15">
      <c r="A40" s="141"/>
      <c r="B40" s="67">
        <v>300</v>
      </c>
      <c r="C40" s="68" t="s">
        <v>180</v>
      </c>
      <c r="D40" s="68" t="s">
        <v>146</v>
      </c>
      <c r="E40" s="68" t="s">
        <v>365</v>
      </c>
      <c r="F40" s="69">
        <f>SUM('[2]Прилож 3 2'!F48+'[2]Прилож 3 2'!F49)</f>
        <v>397</v>
      </c>
      <c r="G40" s="2"/>
      <c r="H40" s="2"/>
    </row>
    <row r="41" spans="1:8" ht="15">
      <c r="A41" s="141"/>
      <c r="B41" s="67">
        <v>300</v>
      </c>
      <c r="C41" s="68" t="s">
        <v>180</v>
      </c>
      <c r="D41" s="68" t="s">
        <v>146</v>
      </c>
      <c r="E41" s="68" t="s">
        <v>381</v>
      </c>
      <c r="F41" s="72">
        <f>SUM('[2]Общегос вопр'!P12-'[2]Общегос вопр'!P17+'[2]Общегос вопр'!P71-'[2]Общегос вопр'!P73-'[2]Общегос вопр'!P74+'[2]Общегос вопр'!P79)</f>
        <v>186.5</v>
      </c>
      <c r="G41" s="2"/>
      <c r="H41" s="2"/>
    </row>
    <row r="42" spans="1:8" ht="15">
      <c r="A42" s="141"/>
      <c r="B42" s="67">
        <v>300</v>
      </c>
      <c r="C42" s="68" t="s">
        <v>180</v>
      </c>
      <c r="D42" s="68" t="s">
        <v>154</v>
      </c>
      <c r="E42" s="68" t="s">
        <v>365</v>
      </c>
      <c r="F42" s="72">
        <f>SUM('[2]Общегос вопр'!O99)</f>
        <v>788.2</v>
      </c>
      <c r="G42" s="2"/>
      <c r="H42" s="2"/>
    </row>
    <row r="43" spans="1:8" ht="15">
      <c r="A43" s="151"/>
      <c r="B43" s="67">
        <v>300</v>
      </c>
      <c r="C43" s="68" t="s">
        <v>180</v>
      </c>
      <c r="D43" s="68" t="s">
        <v>108</v>
      </c>
      <c r="E43" s="68" t="s">
        <v>381</v>
      </c>
      <c r="F43" s="69">
        <f>SUM('[2]Общегос вопр'!AF99)</f>
        <v>30</v>
      </c>
      <c r="G43" s="2"/>
      <c r="H43" s="2"/>
    </row>
    <row r="44" spans="1:8" ht="15">
      <c r="A44" s="140" t="s">
        <v>182</v>
      </c>
      <c r="B44" s="67">
        <v>300</v>
      </c>
      <c r="C44" s="68" t="s">
        <v>168</v>
      </c>
      <c r="D44" s="68" t="s">
        <v>169</v>
      </c>
      <c r="E44" s="68" t="s">
        <v>170</v>
      </c>
      <c r="F44" s="72">
        <f>SUM(F45:F48)</f>
        <v>5624.400000000001</v>
      </c>
      <c r="G44" s="2"/>
      <c r="H44" s="2"/>
    </row>
    <row r="45" spans="1:8" ht="15">
      <c r="A45" s="141"/>
      <c r="B45" s="67">
        <v>300</v>
      </c>
      <c r="C45" s="68" t="s">
        <v>175</v>
      </c>
      <c r="D45" s="68" t="s">
        <v>150</v>
      </c>
      <c r="E45" s="68" t="s">
        <v>365</v>
      </c>
      <c r="F45" s="72">
        <f>SUM('[2]Прилож 3 2'!F54+'[2]Прилож 3 2'!F55)</f>
        <v>4630.5</v>
      </c>
      <c r="G45" s="2"/>
      <c r="H45" s="2"/>
    </row>
    <row r="46" spans="1:8" ht="15">
      <c r="A46" s="141"/>
      <c r="B46" s="67">
        <v>300</v>
      </c>
      <c r="C46" s="68" t="s">
        <v>175</v>
      </c>
      <c r="D46" s="68" t="s">
        <v>150</v>
      </c>
      <c r="E46" s="68" t="s">
        <v>381</v>
      </c>
      <c r="F46" s="72">
        <f>SUM('[2]Общегос вопр'!U12-'[2]Общегос вопр'!U17+'[2]Общегос вопр'!U71-'[2]Общегос вопр'!U73-'[2]Общегос вопр'!U74+'[2]Общегос вопр'!U79-'[2]Общегос вопр'!U46)</f>
        <v>911.8000000000002</v>
      </c>
      <c r="G46" s="2"/>
      <c r="H46" s="2"/>
    </row>
    <row r="47" spans="1:8" ht="15">
      <c r="A47" s="141"/>
      <c r="B47" s="67">
        <v>300</v>
      </c>
      <c r="C47" s="68" t="s">
        <v>175</v>
      </c>
      <c r="D47" s="68" t="s">
        <v>150</v>
      </c>
      <c r="E47" s="68" t="s">
        <v>385</v>
      </c>
      <c r="F47" s="72">
        <f>SUM('[2]Прилож 3 2'!F57+'[2]Прилож 3 2'!F58)</f>
        <v>35.3</v>
      </c>
      <c r="G47" s="2"/>
      <c r="H47" s="2"/>
    </row>
    <row r="48" spans="1:8" ht="15">
      <c r="A48" s="151"/>
      <c r="B48" s="67">
        <v>300</v>
      </c>
      <c r="C48" s="68" t="s">
        <v>175</v>
      </c>
      <c r="D48" s="68" t="s">
        <v>108</v>
      </c>
      <c r="E48" s="68" t="s">
        <v>381</v>
      </c>
      <c r="F48" s="69">
        <f>SUM('[2]Общегос вопр'!AH99)</f>
        <v>46.8</v>
      </c>
      <c r="G48" s="2"/>
      <c r="H48" s="2"/>
    </row>
    <row r="49" spans="1:8" ht="45" customHeight="1">
      <c r="A49" s="73" t="s">
        <v>183</v>
      </c>
      <c r="B49" s="67">
        <v>300</v>
      </c>
      <c r="C49" s="68" t="s">
        <v>172</v>
      </c>
      <c r="D49" s="68" t="s">
        <v>465</v>
      </c>
      <c r="E49" s="68" t="s">
        <v>365</v>
      </c>
      <c r="F49" s="69">
        <f>SUM('[2]Общегос вопр'!I99)</f>
        <v>341.79999999999995</v>
      </c>
      <c r="G49" s="2"/>
      <c r="H49" s="2"/>
    </row>
    <row r="50" spans="1:8" ht="15">
      <c r="A50" s="148" t="s">
        <v>184</v>
      </c>
      <c r="B50" s="149"/>
      <c r="C50" s="149"/>
      <c r="D50" s="149"/>
      <c r="E50" s="150"/>
      <c r="F50" s="74">
        <f>SUM(F51)</f>
        <v>967.9</v>
      </c>
      <c r="G50" s="2"/>
      <c r="H50" s="2"/>
    </row>
    <row r="51" spans="1:8" ht="50.25" customHeight="1">
      <c r="A51" s="75" t="s">
        <v>185</v>
      </c>
      <c r="B51" s="67">
        <v>300</v>
      </c>
      <c r="C51" s="68" t="s">
        <v>186</v>
      </c>
      <c r="D51" s="68" t="s">
        <v>74</v>
      </c>
      <c r="E51" s="68" t="s">
        <v>2</v>
      </c>
      <c r="F51" s="71">
        <f>SUM('[2]Нац оборона'!C99)</f>
        <v>967.9</v>
      </c>
      <c r="G51" s="2"/>
      <c r="H51" s="2"/>
    </row>
    <row r="52" spans="1:8" ht="15">
      <c r="A52" s="144" t="s">
        <v>187</v>
      </c>
      <c r="B52" s="145"/>
      <c r="C52" s="145"/>
      <c r="D52" s="145"/>
      <c r="E52" s="146"/>
      <c r="F52" s="74">
        <f>SUM(F53)</f>
        <v>1302.1</v>
      </c>
      <c r="G52" s="2"/>
      <c r="H52" s="2"/>
    </row>
    <row r="53" spans="1:8" ht="15">
      <c r="A53" s="142" t="s">
        <v>167</v>
      </c>
      <c r="B53" s="77">
        <v>300</v>
      </c>
      <c r="C53" s="78" t="s">
        <v>168</v>
      </c>
      <c r="D53" s="78" t="s">
        <v>169</v>
      </c>
      <c r="E53" s="78" t="s">
        <v>170</v>
      </c>
      <c r="F53" s="69">
        <f>SUM(F54:F57)</f>
        <v>1302.1</v>
      </c>
      <c r="G53" s="2"/>
      <c r="H53" s="2"/>
    </row>
    <row r="54" spans="1:8" ht="30" customHeight="1">
      <c r="A54" s="143"/>
      <c r="B54" s="67">
        <v>300</v>
      </c>
      <c r="C54" s="68" t="s">
        <v>188</v>
      </c>
      <c r="D54" s="68" t="s">
        <v>135</v>
      </c>
      <c r="E54" s="68" t="s">
        <v>365</v>
      </c>
      <c r="F54" s="69">
        <f>SUM('[2]РОВД кор'!F99)</f>
        <v>1151.1</v>
      </c>
      <c r="G54" s="2"/>
      <c r="H54" s="2"/>
    </row>
    <row r="55" spans="1:8" ht="15">
      <c r="A55" s="143"/>
      <c r="B55" s="67">
        <v>300</v>
      </c>
      <c r="C55" s="68" t="s">
        <v>189</v>
      </c>
      <c r="D55" s="68" t="s">
        <v>47</v>
      </c>
      <c r="E55" s="68" t="s">
        <v>381</v>
      </c>
      <c r="F55" s="69">
        <f>SUM('[2]РОВД кор'!C99)</f>
        <v>26</v>
      </c>
      <c r="G55" s="2"/>
      <c r="H55" s="2"/>
    </row>
    <row r="56" spans="1:8" ht="15">
      <c r="A56" s="143"/>
      <c r="B56" s="67">
        <v>300</v>
      </c>
      <c r="C56" s="68" t="s">
        <v>188</v>
      </c>
      <c r="D56" s="68" t="s">
        <v>54</v>
      </c>
      <c r="E56" s="68" t="s">
        <v>381</v>
      </c>
      <c r="F56" s="69">
        <f>SUM('[2]РОВД кор'!E99)</f>
        <v>100</v>
      </c>
      <c r="G56" s="2"/>
      <c r="H56" s="2"/>
    </row>
    <row r="57" spans="1:8" ht="15">
      <c r="A57" s="147"/>
      <c r="B57" s="67">
        <v>300</v>
      </c>
      <c r="C57" s="68" t="s">
        <v>188</v>
      </c>
      <c r="D57" s="68" t="s">
        <v>52</v>
      </c>
      <c r="E57" s="68" t="s">
        <v>381</v>
      </c>
      <c r="F57" s="69">
        <f>SUM('[2]РОВД кор'!D99)</f>
        <v>25</v>
      </c>
      <c r="G57" s="2"/>
      <c r="H57" s="2"/>
    </row>
    <row r="58" spans="1:8" ht="16.5" customHeight="1">
      <c r="A58" s="144" t="s">
        <v>190</v>
      </c>
      <c r="B58" s="145"/>
      <c r="C58" s="145"/>
      <c r="D58" s="145"/>
      <c r="E58" s="146"/>
      <c r="F58" s="79">
        <f>SUM(F59+F79+F85)</f>
        <v>83711.1</v>
      </c>
      <c r="G58" s="2"/>
      <c r="H58" s="2"/>
    </row>
    <row r="59" spans="1:8" ht="15">
      <c r="A59" s="140" t="s">
        <v>183</v>
      </c>
      <c r="B59" s="77">
        <v>300</v>
      </c>
      <c r="C59" s="68" t="s">
        <v>191</v>
      </c>
      <c r="D59" s="68" t="s">
        <v>169</v>
      </c>
      <c r="E59" s="78" t="s">
        <v>170</v>
      </c>
      <c r="F59" s="80">
        <f>SUM(F60:F78)</f>
        <v>58950.600000000006</v>
      </c>
      <c r="G59" s="2"/>
      <c r="H59" s="2"/>
    </row>
    <row r="60" spans="1:8" ht="15">
      <c r="A60" s="141"/>
      <c r="B60" s="77">
        <v>300</v>
      </c>
      <c r="C60" s="68" t="s">
        <v>191</v>
      </c>
      <c r="D60" s="68" t="s">
        <v>432</v>
      </c>
      <c r="E60" s="78" t="s">
        <v>385</v>
      </c>
      <c r="F60" s="80">
        <f>SUM('[2]сельское хоз'!R61)</f>
        <v>240</v>
      </c>
      <c r="G60" s="2"/>
      <c r="H60" s="2"/>
    </row>
    <row r="61" spans="1:8" ht="15">
      <c r="A61" s="141"/>
      <c r="B61" s="77">
        <v>300</v>
      </c>
      <c r="C61" s="68" t="s">
        <v>191</v>
      </c>
      <c r="D61" s="68" t="s">
        <v>435</v>
      </c>
      <c r="E61" s="78" t="s">
        <v>385</v>
      </c>
      <c r="F61" s="80">
        <f>SUM('[2]сельское хоз'!S61)</f>
        <v>1400</v>
      </c>
      <c r="G61" s="2"/>
      <c r="H61" s="2"/>
    </row>
    <row r="62" spans="1:8" ht="15">
      <c r="A62" s="141"/>
      <c r="B62" s="77">
        <v>300</v>
      </c>
      <c r="C62" s="68" t="s">
        <v>191</v>
      </c>
      <c r="D62" s="68" t="s">
        <v>437</v>
      </c>
      <c r="E62" s="78" t="s">
        <v>385</v>
      </c>
      <c r="F62" s="80">
        <f>SUM('[2]сельское хоз'!T61)</f>
        <v>249</v>
      </c>
      <c r="G62" s="2"/>
      <c r="H62" s="2"/>
    </row>
    <row r="63" spans="1:8" ht="15">
      <c r="A63" s="141"/>
      <c r="B63" s="77">
        <v>300</v>
      </c>
      <c r="C63" s="68" t="s">
        <v>191</v>
      </c>
      <c r="D63" s="68" t="s">
        <v>439</v>
      </c>
      <c r="E63" s="78" t="s">
        <v>385</v>
      </c>
      <c r="F63" s="80">
        <f>SUM('[2]сельское хоз'!U61)</f>
        <v>102</v>
      </c>
      <c r="G63" s="2"/>
      <c r="H63" s="2"/>
    </row>
    <row r="64" spans="1:8" ht="15">
      <c r="A64" s="141"/>
      <c r="B64" s="77">
        <v>300</v>
      </c>
      <c r="C64" s="68" t="s">
        <v>191</v>
      </c>
      <c r="D64" s="68" t="s">
        <v>441</v>
      </c>
      <c r="E64" s="78" t="s">
        <v>385</v>
      </c>
      <c r="F64" s="80">
        <f>SUM('[2]сельское хоз'!V61)</f>
        <v>2296</v>
      </c>
      <c r="G64" s="2"/>
      <c r="H64" s="2"/>
    </row>
    <row r="65" spans="1:8" ht="15">
      <c r="A65" s="141"/>
      <c r="B65" s="77">
        <v>300</v>
      </c>
      <c r="C65" s="68" t="s">
        <v>191</v>
      </c>
      <c r="D65" s="68" t="s">
        <v>443</v>
      </c>
      <c r="E65" s="78" t="s">
        <v>385</v>
      </c>
      <c r="F65" s="80">
        <f>SUM('[2]сельское хоз'!W61)</f>
        <v>1641</v>
      </c>
      <c r="G65" s="2"/>
      <c r="H65" s="2"/>
    </row>
    <row r="66" spans="1:8" ht="15">
      <c r="A66" s="141"/>
      <c r="B66" s="77">
        <v>300</v>
      </c>
      <c r="C66" s="68" t="s">
        <v>191</v>
      </c>
      <c r="D66" s="68" t="s">
        <v>445</v>
      </c>
      <c r="E66" s="78" t="s">
        <v>385</v>
      </c>
      <c r="F66" s="80">
        <f>SUM('[2]сельское хоз'!X61)</f>
        <v>16191.2</v>
      </c>
      <c r="G66" s="2"/>
      <c r="H66" s="2"/>
    </row>
    <row r="67" spans="1:8" ht="15">
      <c r="A67" s="141"/>
      <c r="B67" s="77">
        <v>300</v>
      </c>
      <c r="C67" s="68" t="s">
        <v>191</v>
      </c>
      <c r="D67" s="68" t="s">
        <v>447</v>
      </c>
      <c r="E67" s="78" t="s">
        <v>385</v>
      </c>
      <c r="F67" s="80">
        <f>SUM('[2]сельское хоз'!Y61)</f>
        <v>153.8</v>
      </c>
      <c r="G67" s="2"/>
      <c r="H67" s="2"/>
    </row>
    <row r="68" spans="1:8" ht="15">
      <c r="A68" s="141"/>
      <c r="B68" s="77">
        <v>300</v>
      </c>
      <c r="C68" s="68" t="s">
        <v>191</v>
      </c>
      <c r="D68" s="68" t="s">
        <v>449</v>
      </c>
      <c r="E68" s="78" t="s">
        <v>385</v>
      </c>
      <c r="F68" s="80">
        <f>SUM('[2]сельское хоз'!Z61)</f>
        <v>556</v>
      </c>
      <c r="G68" s="2"/>
      <c r="H68" s="2"/>
    </row>
    <row r="69" spans="1:8" ht="15">
      <c r="A69" s="141"/>
      <c r="B69" s="77">
        <v>300</v>
      </c>
      <c r="C69" s="68" t="s">
        <v>191</v>
      </c>
      <c r="D69" s="68" t="s">
        <v>451</v>
      </c>
      <c r="E69" s="78" t="s">
        <v>385</v>
      </c>
      <c r="F69" s="80">
        <f>SUM('[2]сельское хоз'!AA61)</f>
        <v>635</v>
      </c>
      <c r="G69" s="2"/>
      <c r="H69" s="2"/>
    </row>
    <row r="70" spans="1:8" ht="15">
      <c r="A70" s="141"/>
      <c r="B70" s="77">
        <v>300</v>
      </c>
      <c r="C70" s="68" t="s">
        <v>191</v>
      </c>
      <c r="D70" s="68" t="s">
        <v>453</v>
      </c>
      <c r="E70" s="78" t="s">
        <v>385</v>
      </c>
      <c r="F70" s="80">
        <f>SUM('[2]сельское хоз'!AB61)</f>
        <v>15000</v>
      </c>
      <c r="G70" s="2"/>
      <c r="H70" s="2"/>
    </row>
    <row r="71" spans="1:8" ht="15">
      <c r="A71" s="141"/>
      <c r="B71" s="77">
        <v>300</v>
      </c>
      <c r="C71" s="68" t="s">
        <v>191</v>
      </c>
      <c r="D71" s="68" t="s">
        <v>455</v>
      </c>
      <c r="E71" s="78" t="s">
        <v>385</v>
      </c>
      <c r="F71" s="80">
        <f>SUM('[2]сельское хоз'!AC61)</f>
        <v>4.3</v>
      </c>
      <c r="G71" s="2"/>
      <c r="H71" s="2"/>
    </row>
    <row r="72" spans="1:8" ht="15">
      <c r="A72" s="141"/>
      <c r="B72" s="77">
        <v>300</v>
      </c>
      <c r="C72" s="68" t="s">
        <v>191</v>
      </c>
      <c r="D72" s="68" t="s">
        <v>457</v>
      </c>
      <c r="E72" s="78" t="s">
        <v>385</v>
      </c>
      <c r="F72" s="80">
        <f>SUM('[2]сельское хоз'!AF61)</f>
        <v>16506</v>
      </c>
      <c r="G72" s="2"/>
      <c r="H72" s="2"/>
    </row>
    <row r="73" spans="1:8" ht="15">
      <c r="A73" s="141"/>
      <c r="B73" s="77">
        <v>300</v>
      </c>
      <c r="C73" s="68" t="s">
        <v>191</v>
      </c>
      <c r="D73" s="68" t="s">
        <v>192</v>
      </c>
      <c r="E73" s="78" t="s">
        <v>381</v>
      </c>
      <c r="F73" s="80">
        <f>SUM('[2]сельское хоз'!AP99)</f>
        <v>30</v>
      </c>
      <c r="G73" s="2"/>
      <c r="H73" s="2"/>
    </row>
    <row r="74" spans="1:8" ht="15">
      <c r="A74" s="141"/>
      <c r="B74" s="67">
        <v>300</v>
      </c>
      <c r="C74" s="68" t="s">
        <v>191</v>
      </c>
      <c r="D74" s="68" t="s">
        <v>470</v>
      </c>
      <c r="E74" s="68" t="s">
        <v>365</v>
      </c>
      <c r="F74" s="69">
        <f>SUM('[2]Прилож 3 2'!F73+'[2]Прилож 3 2'!F74)</f>
        <v>3230.4</v>
      </c>
      <c r="G74" s="2"/>
      <c r="H74" s="2"/>
    </row>
    <row r="75" spans="1:8" ht="15">
      <c r="A75" s="141"/>
      <c r="B75" s="67">
        <v>300</v>
      </c>
      <c r="C75" s="68" t="s">
        <v>191</v>
      </c>
      <c r="D75" s="68" t="s">
        <v>470</v>
      </c>
      <c r="E75" s="68" t="s">
        <v>381</v>
      </c>
      <c r="F75" s="69">
        <f>SUM('[2]сельское хоз'!AQ12-'[2]сельское хоз'!AQ17+'[2]сельское хоз'!AQ71-'[2]сельское хоз'!AQ73-'[2]сельское хоз'!AQ74+'[2]сельское хоз'!AQ79-'[2]сельское хоз'!AQ43)</f>
        <v>641.5</v>
      </c>
      <c r="G75" s="2"/>
      <c r="H75" s="2"/>
    </row>
    <row r="76" spans="1:8" ht="15">
      <c r="A76" s="141"/>
      <c r="B76" s="67">
        <v>300</v>
      </c>
      <c r="C76" s="68" t="s">
        <v>191</v>
      </c>
      <c r="D76" s="68" t="s">
        <v>470</v>
      </c>
      <c r="E76" s="68" t="s">
        <v>385</v>
      </c>
      <c r="F76" s="69">
        <f>SUM('[2]Прилож 3 2'!F76+'[2]Прилож 3 2'!F77)</f>
        <v>9.4</v>
      </c>
      <c r="G76" s="2"/>
      <c r="H76" s="2"/>
    </row>
    <row r="77" spans="1:8" ht="15">
      <c r="A77" s="141"/>
      <c r="B77" s="67">
        <v>300</v>
      </c>
      <c r="C77" s="68" t="s">
        <v>193</v>
      </c>
      <c r="D77" s="68" t="s">
        <v>108</v>
      </c>
      <c r="E77" s="68" t="s">
        <v>381</v>
      </c>
      <c r="F77" s="69">
        <f>SUM('[2]сельское хоз'!L99)</f>
        <v>30</v>
      </c>
      <c r="G77" s="2"/>
      <c r="H77" s="2"/>
    </row>
    <row r="78" spans="1:8" ht="15">
      <c r="A78" s="141"/>
      <c r="B78" s="67">
        <v>300</v>
      </c>
      <c r="C78" s="68" t="s">
        <v>191</v>
      </c>
      <c r="D78" s="68" t="s">
        <v>58</v>
      </c>
      <c r="E78" s="68" t="s">
        <v>381</v>
      </c>
      <c r="F78" s="69">
        <f>SUM('[2]сельское хоз'!I99)</f>
        <v>35</v>
      </c>
      <c r="G78" s="2"/>
      <c r="H78" s="2"/>
    </row>
    <row r="79" spans="1:8" ht="15" customHeight="1">
      <c r="A79" s="140" t="s">
        <v>167</v>
      </c>
      <c r="B79" s="81">
        <v>300</v>
      </c>
      <c r="C79" s="82" t="s">
        <v>168</v>
      </c>
      <c r="D79" s="82" t="s">
        <v>169</v>
      </c>
      <c r="E79" s="82" t="s">
        <v>170</v>
      </c>
      <c r="F79" s="69">
        <f>SUM(F80:F84)</f>
        <v>23604</v>
      </c>
      <c r="G79" s="2"/>
      <c r="H79" s="2"/>
    </row>
    <row r="80" spans="1:8" ht="15" customHeight="1">
      <c r="A80" s="141"/>
      <c r="B80" s="81">
        <v>300</v>
      </c>
      <c r="C80" s="82" t="s">
        <v>194</v>
      </c>
      <c r="D80" s="82" t="s">
        <v>408</v>
      </c>
      <c r="E80" s="82" t="s">
        <v>385</v>
      </c>
      <c r="F80" s="69">
        <f>SUM('[2]сельское хоз'!AS99)</f>
        <v>1000</v>
      </c>
      <c r="G80" s="2"/>
      <c r="H80" s="2"/>
    </row>
    <row r="81" spans="1:8" ht="15" customHeight="1">
      <c r="A81" s="141"/>
      <c r="B81" s="81">
        <v>300</v>
      </c>
      <c r="C81" s="82" t="s">
        <v>195</v>
      </c>
      <c r="D81" s="82" t="s">
        <v>417</v>
      </c>
      <c r="E81" s="82" t="s">
        <v>381</v>
      </c>
      <c r="F81" s="69">
        <f>SUM('[2]сельское хоз'!AT99)</f>
        <v>17190.2</v>
      </c>
      <c r="G81" s="2"/>
      <c r="H81" s="2"/>
    </row>
    <row r="82" spans="1:8" ht="15" customHeight="1">
      <c r="A82" s="141"/>
      <c r="B82" s="81">
        <v>300</v>
      </c>
      <c r="C82" s="82" t="s">
        <v>195</v>
      </c>
      <c r="D82" s="82" t="s">
        <v>417</v>
      </c>
      <c r="E82" s="82" t="s">
        <v>381</v>
      </c>
      <c r="F82" s="69">
        <f>SUM('[2]сельское хоз'!AU99)</f>
        <v>1273.1</v>
      </c>
      <c r="G82" s="2"/>
      <c r="H82" s="2"/>
    </row>
    <row r="83" spans="1:8" ht="15" customHeight="1">
      <c r="A83" s="141"/>
      <c r="B83" s="81">
        <v>300</v>
      </c>
      <c r="C83" s="82" t="s">
        <v>195</v>
      </c>
      <c r="D83" s="82" t="s">
        <v>421</v>
      </c>
      <c r="E83" s="82" t="s">
        <v>381</v>
      </c>
      <c r="F83" s="69">
        <f>SUM('[2]сельское хоз'!AW34)</f>
        <v>4045.7</v>
      </c>
      <c r="G83" s="2"/>
      <c r="H83" s="2"/>
    </row>
    <row r="84" spans="1:8" ht="15">
      <c r="A84" s="151"/>
      <c r="B84" s="81">
        <v>300</v>
      </c>
      <c r="C84" s="82" t="s">
        <v>193</v>
      </c>
      <c r="D84" s="82" t="s">
        <v>62</v>
      </c>
      <c r="E84" s="82" t="s">
        <v>381</v>
      </c>
      <c r="F84" s="69">
        <f>SUM('[2]сельское хоз'!C79)</f>
        <v>95</v>
      </c>
      <c r="G84" s="2"/>
      <c r="H84" s="2"/>
    </row>
    <row r="85" spans="1:8" ht="15" customHeight="1">
      <c r="A85" s="140" t="s">
        <v>182</v>
      </c>
      <c r="B85" s="81">
        <v>300</v>
      </c>
      <c r="C85" s="82" t="s">
        <v>168</v>
      </c>
      <c r="D85" s="82" t="s">
        <v>169</v>
      </c>
      <c r="E85" s="82" t="s">
        <v>170</v>
      </c>
      <c r="F85" s="69">
        <f>SUM(F86:F91)</f>
        <v>1156.5</v>
      </c>
      <c r="G85" s="2"/>
      <c r="H85" s="2"/>
    </row>
    <row r="86" spans="1:8" ht="15" customHeight="1">
      <c r="A86" s="141"/>
      <c r="B86" s="81">
        <v>300</v>
      </c>
      <c r="C86" s="82" t="s">
        <v>191</v>
      </c>
      <c r="D86" s="82" t="s">
        <v>100</v>
      </c>
      <c r="E86" s="82" t="s">
        <v>365</v>
      </c>
      <c r="F86" s="69">
        <f>SUM('[2]сельское хоз'!J6+'[2]сельское хоз'!J11)</f>
        <v>156.2</v>
      </c>
      <c r="G86" s="2"/>
      <c r="H86" s="2"/>
    </row>
    <row r="87" spans="1:8" ht="15" customHeight="1">
      <c r="A87" s="141"/>
      <c r="B87" s="67">
        <v>300</v>
      </c>
      <c r="C87" s="68" t="s">
        <v>191</v>
      </c>
      <c r="D87" s="68" t="s">
        <v>100</v>
      </c>
      <c r="E87" s="68" t="s">
        <v>381</v>
      </c>
      <c r="F87" s="69">
        <f>SUM('[2]сельское хоз'!J47)</f>
        <v>478</v>
      </c>
      <c r="G87" s="2"/>
      <c r="H87" s="2"/>
    </row>
    <row r="88" spans="1:8" ht="15" customHeight="1">
      <c r="A88" s="141"/>
      <c r="B88" s="81">
        <v>300</v>
      </c>
      <c r="C88" s="82" t="s">
        <v>193</v>
      </c>
      <c r="D88" s="82" t="s">
        <v>120</v>
      </c>
      <c r="E88" s="82" t="s">
        <v>381</v>
      </c>
      <c r="F88" s="69">
        <f>SUM('[2]сельское хоз'!D99)</f>
        <v>102</v>
      </c>
      <c r="G88" s="2"/>
      <c r="H88" s="2"/>
    </row>
    <row r="89" spans="1:8" ht="15" customHeight="1">
      <c r="A89" s="141"/>
      <c r="B89" s="81">
        <v>300</v>
      </c>
      <c r="C89" s="82" t="s">
        <v>193</v>
      </c>
      <c r="D89" s="82" t="s">
        <v>124</v>
      </c>
      <c r="E89" s="82" t="s">
        <v>381</v>
      </c>
      <c r="F89" s="69">
        <f>SUM('[2]сельское хоз'!F99)</f>
        <v>90</v>
      </c>
      <c r="G89" s="2"/>
      <c r="H89" s="2"/>
    </row>
    <row r="90" spans="1:8" ht="15" customHeight="1">
      <c r="A90" s="141"/>
      <c r="B90" s="81">
        <v>300</v>
      </c>
      <c r="C90" s="82" t="s">
        <v>193</v>
      </c>
      <c r="D90" s="82" t="s">
        <v>126</v>
      </c>
      <c r="E90" s="82" t="s">
        <v>381</v>
      </c>
      <c r="F90" s="69">
        <f>SUM('[2]сельское хоз'!G99)</f>
        <v>240.3</v>
      </c>
      <c r="G90" s="2"/>
      <c r="H90" s="2"/>
    </row>
    <row r="91" spans="1:8" ht="30" customHeight="1">
      <c r="A91" s="141"/>
      <c r="B91" s="81">
        <v>300</v>
      </c>
      <c r="C91" s="82" t="s">
        <v>193</v>
      </c>
      <c r="D91" s="84" t="s">
        <v>128</v>
      </c>
      <c r="E91" s="82" t="s">
        <v>381</v>
      </c>
      <c r="F91" s="69">
        <f>SUM('[2]сельское хоз'!E99)</f>
        <v>90</v>
      </c>
      <c r="G91" s="2"/>
      <c r="H91" s="2"/>
    </row>
    <row r="92" spans="1:8" ht="17.25" customHeight="1">
      <c r="A92" s="144" t="s">
        <v>196</v>
      </c>
      <c r="B92" s="145"/>
      <c r="C92" s="145"/>
      <c r="D92" s="145"/>
      <c r="E92" s="146"/>
      <c r="F92" s="79">
        <f>SUM(F93+F98)</f>
        <v>44232.8</v>
      </c>
      <c r="G92" s="2"/>
      <c r="H92" s="2"/>
    </row>
    <row r="93" spans="1:8" ht="15" customHeight="1">
      <c r="A93" s="140" t="s">
        <v>167</v>
      </c>
      <c r="B93" s="77">
        <v>300</v>
      </c>
      <c r="C93" s="78" t="s">
        <v>197</v>
      </c>
      <c r="D93" s="78" t="s">
        <v>169</v>
      </c>
      <c r="E93" s="78" t="s">
        <v>170</v>
      </c>
      <c r="F93" s="80">
        <f>SUM(F94:F97)</f>
        <v>43671.8</v>
      </c>
      <c r="G93" s="2"/>
      <c r="H93" s="85"/>
    </row>
    <row r="94" spans="1:8" ht="15">
      <c r="A94" s="141"/>
      <c r="B94" s="67">
        <v>300</v>
      </c>
      <c r="C94" s="68" t="s">
        <v>197</v>
      </c>
      <c r="D94" s="68" t="s">
        <v>486</v>
      </c>
      <c r="E94" s="68" t="s">
        <v>381</v>
      </c>
      <c r="F94" s="69">
        <f>SUM('[2]жкх'!C102)</f>
        <v>41666.8</v>
      </c>
      <c r="G94" s="2"/>
      <c r="H94" s="2"/>
    </row>
    <row r="95" spans="1:8" ht="15">
      <c r="A95" s="141"/>
      <c r="B95" s="67">
        <v>300</v>
      </c>
      <c r="C95" s="68" t="s">
        <v>197</v>
      </c>
      <c r="D95" s="68"/>
      <c r="E95" s="68"/>
      <c r="F95" s="69">
        <f>SUM('[2]жкх'!C101)</f>
        <v>100</v>
      </c>
      <c r="G95" s="2"/>
      <c r="H95" s="2"/>
    </row>
    <row r="96" spans="1:8" ht="15">
      <c r="A96" s="141"/>
      <c r="B96" s="67">
        <v>300</v>
      </c>
      <c r="C96" s="68" t="s">
        <v>197</v>
      </c>
      <c r="D96" s="68" t="s">
        <v>476</v>
      </c>
      <c r="E96" s="68" t="s">
        <v>381</v>
      </c>
      <c r="F96" s="69">
        <f>SUM('[2]жкх'!J99)</f>
        <v>540</v>
      </c>
      <c r="G96" s="2"/>
      <c r="H96" s="2"/>
    </row>
    <row r="97" spans="1:8" ht="15">
      <c r="A97" s="151"/>
      <c r="B97" s="67">
        <v>300</v>
      </c>
      <c r="C97" s="68" t="s">
        <v>197</v>
      </c>
      <c r="D97" s="68" t="s">
        <v>480</v>
      </c>
      <c r="E97" s="68" t="s">
        <v>381</v>
      </c>
      <c r="F97" s="69">
        <f>SUM('[2]жкх'!K99)</f>
        <v>1365</v>
      </c>
      <c r="G97" s="2"/>
      <c r="H97" s="2"/>
    </row>
    <row r="98" spans="1:8" ht="30" customHeight="1">
      <c r="A98" s="158" t="s">
        <v>185</v>
      </c>
      <c r="B98" s="67">
        <v>300</v>
      </c>
      <c r="C98" s="68" t="s">
        <v>168</v>
      </c>
      <c r="D98" s="68" t="s">
        <v>169</v>
      </c>
      <c r="E98" s="68" t="s">
        <v>170</v>
      </c>
      <c r="F98" s="69">
        <f>SUM(F99:F100)</f>
        <v>561</v>
      </c>
      <c r="G98" s="2"/>
      <c r="H98" s="2"/>
    </row>
    <row r="99" spans="1:8" ht="30" customHeight="1">
      <c r="A99" s="135"/>
      <c r="B99" s="67">
        <v>300</v>
      </c>
      <c r="C99" s="68" t="s">
        <v>197</v>
      </c>
      <c r="D99" s="68" t="s">
        <v>95</v>
      </c>
      <c r="E99" s="68" t="s">
        <v>2</v>
      </c>
      <c r="F99" s="69">
        <f>SUM('[2]жкх'!E99)</f>
        <v>491</v>
      </c>
      <c r="G99" s="2"/>
      <c r="H99" s="2"/>
    </row>
    <row r="100" spans="1:8" ht="30" customHeight="1">
      <c r="A100" s="136"/>
      <c r="B100" s="67">
        <v>300</v>
      </c>
      <c r="C100" s="68" t="s">
        <v>197</v>
      </c>
      <c r="D100" s="68" t="s">
        <v>84</v>
      </c>
      <c r="E100" s="68" t="s">
        <v>385</v>
      </c>
      <c r="F100" s="69">
        <f>SUM('[2]жкх'!C52)</f>
        <v>70</v>
      </c>
      <c r="G100" s="2"/>
      <c r="H100" s="2"/>
    </row>
    <row r="101" spans="1:8" ht="15">
      <c r="A101" s="148" t="s">
        <v>198</v>
      </c>
      <c r="B101" s="149"/>
      <c r="C101" s="149"/>
      <c r="D101" s="149"/>
      <c r="E101" s="150"/>
      <c r="F101" s="79">
        <f>SUM(F102+F130+F122)</f>
        <v>228390</v>
      </c>
      <c r="G101" s="2"/>
      <c r="H101" s="2"/>
    </row>
    <row r="102" spans="1:8" ht="15" customHeight="1">
      <c r="A102" s="140" t="s">
        <v>185</v>
      </c>
      <c r="B102" s="67">
        <v>300</v>
      </c>
      <c r="C102" s="68" t="s">
        <v>199</v>
      </c>
      <c r="D102" s="68" t="s">
        <v>169</v>
      </c>
      <c r="E102" s="68" t="s">
        <v>170</v>
      </c>
      <c r="F102" s="69">
        <f>SUM(F103:F121)</f>
        <v>218418</v>
      </c>
      <c r="G102" s="86"/>
      <c r="H102" s="2"/>
    </row>
    <row r="103" spans="1:8" ht="15">
      <c r="A103" s="141"/>
      <c r="B103" s="67">
        <v>300</v>
      </c>
      <c r="C103" s="68" t="s">
        <v>200</v>
      </c>
      <c r="D103" s="68" t="s">
        <v>362</v>
      </c>
      <c r="E103" s="68" t="s">
        <v>355</v>
      </c>
      <c r="F103" s="69">
        <f>SUM('[2]Сады'!AC58+'[2]Сады'!AA57)</f>
        <v>24514.399999999998</v>
      </c>
      <c r="G103" s="2"/>
      <c r="H103" s="2"/>
    </row>
    <row r="104" spans="1:8" ht="15">
      <c r="A104" s="141"/>
      <c r="B104" s="67">
        <v>300</v>
      </c>
      <c r="C104" s="68" t="s">
        <v>200</v>
      </c>
      <c r="D104" s="68" t="s">
        <v>362</v>
      </c>
      <c r="E104" s="68" t="s">
        <v>355</v>
      </c>
      <c r="F104" s="69">
        <f>SUM('[2]Сады'!AC59)</f>
        <v>4326.2</v>
      </c>
      <c r="G104" s="2"/>
      <c r="H104" s="2"/>
    </row>
    <row r="105" spans="1:8" ht="15">
      <c r="A105" s="141"/>
      <c r="B105" s="67">
        <v>300</v>
      </c>
      <c r="C105" s="68" t="s">
        <v>200</v>
      </c>
      <c r="D105" s="68" t="s">
        <v>368</v>
      </c>
      <c r="E105" s="68" t="s">
        <v>355</v>
      </c>
      <c r="F105" s="69">
        <f>SUM('[2]Сады'!AC55)</f>
        <v>28519.000000000004</v>
      </c>
      <c r="G105" s="2"/>
      <c r="H105" s="2"/>
    </row>
    <row r="106" spans="1:8" ht="15">
      <c r="A106" s="141"/>
      <c r="B106" s="67">
        <v>300</v>
      </c>
      <c r="C106" s="68" t="s">
        <v>200</v>
      </c>
      <c r="D106" s="68" t="s">
        <v>354</v>
      </c>
      <c r="E106" s="68" t="s">
        <v>355</v>
      </c>
      <c r="F106" s="69">
        <f>SUM('[2]Сады'!AC53)</f>
        <v>760</v>
      </c>
      <c r="G106" s="2"/>
      <c r="H106" s="2"/>
    </row>
    <row r="107" spans="1:8" ht="15">
      <c r="A107" s="141"/>
      <c r="B107" s="67">
        <v>300</v>
      </c>
      <c r="C107" s="68" t="s">
        <v>201</v>
      </c>
      <c r="D107" s="68" t="s">
        <v>372</v>
      </c>
      <c r="E107" s="68" t="s">
        <v>355</v>
      </c>
      <c r="F107" s="69">
        <f>SUM('[2]Школы рай'!R58+'[2]Школы рай'!R56)</f>
        <v>24801.3</v>
      </c>
      <c r="G107" s="2"/>
      <c r="H107" s="2"/>
    </row>
    <row r="108" spans="1:8" ht="15">
      <c r="A108" s="141"/>
      <c r="B108" s="67">
        <v>300</v>
      </c>
      <c r="C108" s="68" t="s">
        <v>201</v>
      </c>
      <c r="D108" s="68" t="s">
        <v>372</v>
      </c>
      <c r="E108" s="68" t="s">
        <v>355</v>
      </c>
      <c r="F108" s="69">
        <f>SUM('[2]Школы рай'!R59)</f>
        <v>11088.7</v>
      </c>
      <c r="G108" s="2"/>
      <c r="H108" s="2"/>
    </row>
    <row r="109" spans="1:8" ht="15">
      <c r="A109" s="141"/>
      <c r="B109" s="67">
        <v>300</v>
      </c>
      <c r="C109" s="68" t="s">
        <v>201</v>
      </c>
      <c r="D109" s="68" t="s">
        <v>354</v>
      </c>
      <c r="E109" s="68" t="s">
        <v>355</v>
      </c>
      <c r="F109" s="69">
        <f>SUM('[2]Школы рай'!R53+'[2]Внешкольн'!E53)</f>
        <v>1545</v>
      </c>
      <c r="G109" s="2"/>
      <c r="H109" s="2"/>
    </row>
    <row r="110" spans="1:8" ht="15">
      <c r="A110" s="141"/>
      <c r="B110" s="67">
        <v>300</v>
      </c>
      <c r="C110" s="68" t="s">
        <v>201</v>
      </c>
      <c r="D110" s="68" t="s">
        <v>202</v>
      </c>
      <c r="E110" s="68" t="s">
        <v>355</v>
      </c>
      <c r="F110" s="69">
        <f>SUM('[2]Школы обл'!R58)</f>
        <v>95840</v>
      </c>
      <c r="G110" s="2"/>
      <c r="H110" s="2"/>
    </row>
    <row r="111" spans="1:8" ht="15">
      <c r="A111" s="141"/>
      <c r="B111" s="67">
        <v>300</v>
      </c>
      <c r="C111" s="68" t="s">
        <v>201</v>
      </c>
      <c r="D111" s="68" t="s">
        <v>374</v>
      </c>
      <c r="E111" s="68" t="s">
        <v>355</v>
      </c>
      <c r="F111" s="69">
        <f>SUM('[2]Внешкольн'!E58)</f>
        <v>14204.4</v>
      </c>
      <c r="G111" s="2"/>
      <c r="H111" s="2"/>
    </row>
    <row r="112" spans="1:8" ht="15">
      <c r="A112" s="141"/>
      <c r="B112" s="67">
        <v>300</v>
      </c>
      <c r="C112" s="68" t="s">
        <v>201</v>
      </c>
      <c r="D112" s="68" t="s">
        <v>374</v>
      </c>
      <c r="E112" s="68" t="s">
        <v>355</v>
      </c>
      <c r="F112" s="69">
        <f>SUM('[2]Внешкольн'!E59)</f>
        <v>1233.1</v>
      </c>
      <c r="G112" s="2"/>
      <c r="H112" s="2"/>
    </row>
    <row r="113" spans="1:8" ht="15">
      <c r="A113" s="141"/>
      <c r="B113" s="67">
        <v>300</v>
      </c>
      <c r="C113" s="68" t="s">
        <v>201</v>
      </c>
      <c r="D113" s="68" t="s">
        <v>376</v>
      </c>
      <c r="E113" s="68" t="s">
        <v>355</v>
      </c>
      <c r="F113" s="69">
        <f>SUM('[2]Школы обл'!R57)</f>
        <v>2005.3999999999996</v>
      </c>
      <c r="G113" s="2"/>
      <c r="H113" s="2"/>
    </row>
    <row r="114" spans="1:8" ht="15">
      <c r="A114" s="141"/>
      <c r="B114" s="67">
        <v>300</v>
      </c>
      <c r="C114" s="68" t="s">
        <v>201</v>
      </c>
      <c r="D114" s="68" t="s">
        <v>378</v>
      </c>
      <c r="E114" s="68" t="s">
        <v>355</v>
      </c>
      <c r="F114" s="69">
        <f>SUM('[2]ОБЛАСТЬ 2014 ПИТАНИе'!M58)</f>
        <v>1423.5</v>
      </c>
      <c r="G114" s="2"/>
      <c r="H114" s="2"/>
    </row>
    <row r="115" spans="1:8" ht="15">
      <c r="A115" s="141"/>
      <c r="B115" s="67">
        <v>300</v>
      </c>
      <c r="C115" s="68" t="s">
        <v>203</v>
      </c>
      <c r="D115" s="68" t="s">
        <v>413</v>
      </c>
      <c r="E115" s="68" t="s">
        <v>355</v>
      </c>
      <c r="F115" s="69">
        <f>SUM('[2]ОТДЫХ ДЕТЕЙ ПР РАЙ'!L58+'[2]ОТДЫХ ДЕТЕЙ ПР РАЙ'!N58)</f>
        <v>501</v>
      </c>
      <c r="G115" s="2"/>
      <c r="H115" s="2"/>
    </row>
    <row r="116" spans="1:8" ht="15">
      <c r="A116" s="141"/>
      <c r="B116" s="67">
        <v>300</v>
      </c>
      <c r="C116" s="68" t="s">
        <v>203</v>
      </c>
      <c r="D116" s="68" t="s">
        <v>27</v>
      </c>
      <c r="E116" s="68" t="s">
        <v>355</v>
      </c>
      <c r="F116" s="69">
        <f>SUM('[2]Программы свод'!E99)</f>
        <v>50</v>
      </c>
      <c r="G116" s="2"/>
      <c r="H116" s="2"/>
    </row>
    <row r="117" spans="1:8" ht="15">
      <c r="A117" s="141"/>
      <c r="B117" s="67">
        <v>300</v>
      </c>
      <c r="C117" s="68" t="s">
        <v>203</v>
      </c>
      <c r="D117" s="68" t="s">
        <v>204</v>
      </c>
      <c r="E117" s="68" t="s">
        <v>355</v>
      </c>
      <c r="F117" s="69">
        <f>SUM('[2]Программы свод'!D99)</f>
        <v>650</v>
      </c>
      <c r="G117" s="2"/>
      <c r="H117" s="2"/>
    </row>
    <row r="118" spans="1:8" ht="15">
      <c r="A118" s="141"/>
      <c r="B118" s="67">
        <v>300</v>
      </c>
      <c r="C118" s="68" t="s">
        <v>205</v>
      </c>
      <c r="D118" s="68" t="s">
        <v>206</v>
      </c>
      <c r="E118" s="68" t="s">
        <v>355</v>
      </c>
      <c r="F118" s="69">
        <f>SUM('[2]Програм Б П'!E99+'[2]Програм Б П'!D99)</f>
        <v>15</v>
      </c>
      <c r="G118" s="2"/>
      <c r="H118" s="2"/>
    </row>
    <row r="119" spans="1:8" ht="15">
      <c r="A119" s="141"/>
      <c r="B119" s="67">
        <v>300</v>
      </c>
      <c r="C119" s="68" t="s">
        <v>205</v>
      </c>
      <c r="D119" s="68" t="s">
        <v>391</v>
      </c>
      <c r="E119" s="68" t="s">
        <v>355</v>
      </c>
      <c r="F119" s="69">
        <f>SUM('[2]школы противоп'!R99+'[2]Сады противопож'!AA99+'[2]Внешкольные пожар'!K99)</f>
        <v>1419.0000000000002</v>
      </c>
      <c r="G119" s="2"/>
      <c r="H119" s="2"/>
    </row>
    <row r="120" spans="1:8" ht="15">
      <c r="A120" s="141"/>
      <c r="B120" s="67">
        <v>300</v>
      </c>
      <c r="C120" s="68" t="s">
        <v>205</v>
      </c>
      <c r="D120" s="68" t="s">
        <v>207</v>
      </c>
      <c r="E120" s="68" t="s">
        <v>355</v>
      </c>
      <c r="F120" s="69">
        <f>SUM('[2]Программы свод'!J99)</f>
        <v>4098.5</v>
      </c>
      <c r="G120" s="2"/>
      <c r="H120" s="2"/>
    </row>
    <row r="121" spans="1:8" ht="15">
      <c r="A121" s="141"/>
      <c r="B121" s="67">
        <v>300</v>
      </c>
      <c r="C121" s="68" t="s">
        <v>205</v>
      </c>
      <c r="D121" s="68" t="s">
        <v>393</v>
      </c>
      <c r="E121" s="68" t="s">
        <v>355</v>
      </c>
      <c r="F121" s="72">
        <f>SUM('[2]Питание 1-4 рай'!R99)</f>
        <v>1423.5</v>
      </c>
      <c r="G121" s="2"/>
      <c r="H121" s="87"/>
    </row>
    <row r="122" spans="1:8" ht="15" customHeight="1">
      <c r="A122" s="140" t="s">
        <v>208</v>
      </c>
      <c r="B122" s="67">
        <v>300</v>
      </c>
      <c r="C122" s="68" t="s">
        <v>168</v>
      </c>
      <c r="D122" s="68" t="s">
        <v>169</v>
      </c>
      <c r="E122" s="68" t="s">
        <v>170</v>
      </c>
      <c r="F122" s="69">
        <f>SUM(F123:F129)</f>
        <v>8949</v>
      </c>
      <c r="G122" s="2"/>
      <c r="H122" s="2"/>
    </row>
    <row r="123" spans="1:8" ht="15" customHeight="1">
      <c r="A123" s="141"/>
      <c r="B123" s="67">
        <v>300</v>
      </c>
      <c r="C123" s="68" t="s">
        <v>172</v>
      </c>
      <c r="D123" s="68" t="s">
        <v>364</v>
      </c>
      <c r="E123" s="68" t="s">
        <v>365</v>
      </c>
      <c r="F123" s="69">
        <f>SUM('[2]Общегос вопр'!H5)</f>
        <v>223.9</v>
      </c>
      <c r="G123" s="2"/>
      <c r="H123" s="2"/>
    </row>
    <row r="124" spans="1:8" ht="15">
      <c r="A124" s="141"/>
      <c r="B124" s="67">
        <v>300</v>
      </c>
      <c r="C124" s="68" t="s">
        <v>203</v>
      </c>
      <c r="D124" s="68" t="s">
        <v>204</v>
      </c>
      <c r="E124" s="68" t="s">
        <v>381</v>
      </c>
      <c r="F124" s="72">
        <f>SUM('[2]Программы свод'!G99-'[2]Программы свод'!G77)</f>
        <v>190.5</v>
      </c>
      <c r="G124" s="2"/>
      <c r="H124" s="2"/>
    </row>
    <row r="125" spans="1:8" ht="15">
      <c r="A125" s="141"/>
      <c r="B125" s="67">
        <v>300</v>
      </c>
      <c r="C125" s="68" t="s">
        <v>205</v>
      </c>
      <c r="D125" s="68" t="s">
        <v>383</v>
      </c>
      <c r="E125" s="68" t="s">
        <v>365</v>
      </c>
      <c r="F125" s="71">
        <f>SUM('[2]Прилож 3 2'!F119+'[2]Прилож 3 2'!F120)</f>
        <v>7299.6</v>
      </c>
      <c r="G125" s="2"/>
      <c r="H125" s="2"/>
    </row>
    <row r="126" spans="1:8" ht="15">
      <c r="A126" s="141"/>
      <c r="B126" s="67">
        <v>300</v>
      </c>
      <c r="C126" s="68" t="s">
        <v>205</v>
      </c>
      <c r="D126" s="68" t="s">
        <v>383</v>
      </c>
      <c r="E126" s="68" t="s">
        <v>381</v>
      </c>
      <c r="F126" s="71">
        <f>SUM('[2]Аппарат и ЦБ Метод'!H12-'[2]Аппарат и ЦБ Метод'!H17+'[2]Аппарат и ЦБ Метод'!H71-'[2]Аппарат и ЦБ Метод'!H73-'[2]Аппарат и ЦБ Метод'!H74+'[2]Аппарат и ЦБ Метод'!H79)</f>
        <v>1031</v>
      </c>
      <c r="G126" s="2"/>
      <c r="H126" s="2"/>
    </row>
    <row r="127" spans="1:8" ht="15">
      <c r="A127" s="141"/>
      <c r="B127" s="67">
        <v>300</v>
      </c>
      <c r="C127" s="68" t="s">
        <v>205</v>
      </c>
      <c r="D127" s="68" t="s">
        <v>383</v>
      </c>
      <c r="E127" s="68" t="s">
        <v>385</v>
      </c>
      <c r="F127" s="71">
        <f>SUM('[2]Аппарат и ЦБ Метод'!H73)</f>
        <v>4</v>
      </c>
      <c r="G127" s="2"/>
      <c r="H127" s="2"/>
    </row>
    <row r="128" spans="1:8" ht="15">
      <c r="A128" s="141"/>
      <c r="B128" s="67">
        <v>300</v>
      </c>
      <c r="C128" s="68" t="s">
        <v>205</v>
      </c>
      <c r="D128" s="68" t="s">
        <v>387</v>
      </c>
      <c r="E128" s="68" t="s">
        <v>381</v>
      </c>
      <c r="F128" s="71">
        <f>SUM('[2]Аппарат и ЦБ Метод'!E99)</f>
        <v>100</v>
      </c>
      <c r="G128" s="2"/>
      <c r="H128" s="2"/>
    </row>
    <row r="129" spans="1:8" ht="15">
      <c r="A129" s="151"/>
      <c r="B129" s="67">
        <v>300</v>
      </c>
      <c r="C129" s="68" t="s">
        <v>205</v>
      </c>
      <c r="D129" s="68" t="s">
        <v>108</v>
      </c>
      <c r="E129" s="68" t="s">
        <v>381</v>
      </c>
      <c r="F129" s="71">
        <f>SUM('[2]Аппарат и ЦБ Метод'!I99)</f>
        <v>100</v>
      </c>
      <c r="G129" s="2"/>
      <c r="H129" s="2"/>
    </row>
    <row r="130" spans="1:8" ht="15">
      <c r="A130" s="140" t="s">
        <v>167</v>
      </c>
      <c r="B130" s="67">
        <v>300</v>
      </c>
      <c r="C130" s="68" t="s">
        <v>199</v>
      </c>
      <c r="D130" s="68" t="s">
        <v>169</v>
      </c>
      <c r="E130" s="68" t="s">
        <v>170</v>
      </c>
      <c r="F130" s="69">
        <f>SUM(F131:F134)</f>
        <v>1023</v>
      </c>
      <c r="G130" s="2"/>
      <c r="H130" s="2"/>
    </row>
    <row r="131" spans="1:8" ht="15">
      <c r="A131" s="141"/>
      <c r="B131" s="67">
        <v>300</v>
      </c>
      <c r="C131" s="19" t="s">
        <v>205</v>
      </c>
      <c r="D131" s="19" t="s">
        <v>389</v>
      </c>
      <c r="E131" s="19" t="s">
        <v>365</v>
      </c>
      <c r="F131" s="88">
        <f>SUM('[2]Аппарат и ЦБ Метод'!C99)</f>
        <v>393</v>
      </c>
      <c r="G131" s="2"/>
      <c r="H131" s="2"/>
    </row>
    <row r="132" spans="1:8" ht="15">
      <c r="A132" s="141"/>
      <c r="B132" s="67">
        <v>300</v>
      </c>
      <c r="C132" s="68" t="s">
        <v>205</v>
      </c>
      <c r="D132" s="68" t="s">
        <v>58</v>
      </c>
      <c r="E132" s="68" t="s">
        <v>381</v>
      </c>
      <c r="F132" s="69">
        <f>SUM('[2]Програм Б П'!C99)</f>
        <v>136</v>
      </c>
      <c r="G132" s="2"/>
      <c r="H132" s="2"/>
    </row>
    <row r="133" spans="1:8" ht="15">
      <c r="A133" s="141"/>
      <c r="B133" s="67">
        <v>300</v>
      </c>
      <c r="C133" s="68" t="s">
        <v>205</v>
      </c>
      <c r="D133" s="68" t="s">
        <v>43</v>
      </c>
      <c r="E133" s="68" t="s">
        <v>381</v>
      </c>
      <c r="F133" s="69">
        <f>SUM('[2]Программы свод'!K99)</f>
        <v>116</v>
      </c>
      <c r="G133" s="2"/>
      <c r="H133" s="2"/>
    </row>
    <row r="134" spans="1:8" ht="15">
      <c r="A134" s="151"/>
      <c r="B134" s="67">
        <v>300</v>
      </c>
      <c r="C134" s="68" t="s">
        <v>203</v>
      </c>
      <c r="D134" s="68" t="s">
        <v>209</v>
      </c>
      <c r="E134" s="68" t="s">
        <v>381</v>
      </c>
      <c r="F134" s="69">
        <f>SUM('[2]Программы свод'!H99)</f>
        <v>378</v>
      </c>
      <c r="G134" s="2"/>
      <c r="H134" s="2"/>
    </row>
    <row r="135" spans="1:8" ht="15">
      <c r="A135" s="148" t="s">
        <v>210</v>
      </c>
      <c r="B135" s="149"/>
      <c r="C135" s="149"/>
      <c r="D135" s="149"/>
      <c r="E135" s="150"/>
      <c r="F135" s="79">
        <f>SUM(F136+F149)</f>
        <v>16755.4</v>
      </c>
      <c r="G135" s="2"/>
      <c r="H135" s="2"/>
    </row>
    <row r="136" spans="1:8" ht="15" customHeight="1">
      <c r="A136" s="140" t="s">
        <v>185</v>
      </c>
      <c r="B136" s="89">
        <v>300</v>
      </c>
      <c r="C136" s="68" t="s">
        <v>168</v>
      </c>
      <c r="D136" s="68" t="s">
        <v>169</v>
      </c>
      <c r="E136" s="68" t="s">
        <v>170</v>
      </c>
      <c r="F136" s="69">
        <f>SUM(F137:F148)</f>
        <v>15934.9</v>
      </c>
      <c r="G136" s="2"/>
      <c r="H136" s="2"/>
    </row>
    <row r="137" spans="1:8" ht="15" customHeight="1">
      <c r="A137" s="141"/>
      <c r="B137" s="89">
        <v>300</v>
      </c>
      <c r="C137" s="68" t="s">
        <v>211</v>
      </c>
      <c r="D137" s="68" t="s">
        <v>494</v>
      </c>
      <c r="E137" s="68" t="s">
        <v>355</v>
      </c>
      <c r="F137" s="69">
        <f>SUM('[2]нес Культура'!E53+'[2]нес Культура'!M53)</f>
        <v>255</v>
      </c>
      <c r="G137" s="2"/>
      <c r="H137" s="2"/>
    </row>
    <row r="138" spans="1:8" ht="15">
      <c r="A138" s="141"/>
      <c r="B138" s="67">
        <v>300</v>
      </c>
      <c r="C138" s="68" t="s">
        <v>211</v>
      </c>
      <c r="D138" s="68" t="s">
        <v>6</v>
      </c>
      <c r="E138" s="68" t="s">
        <v>355</v>
      </c>
      <c r="F138" s="69">
        <f>SUM('[2]нес Культура'!M58)</f>
        <v>10311</v>
      </c>
      <c r="G138" s="2"/>
      <c r="H138" s="2"/>
    </row>
    <row r="139" spans="1:8" ht="15">
      <c r="A139" s="141"/>
      <c r="B139" s="67">
        <v>300</v>
      </c>
      <c r="C139" s="68" t="s">
        <v>211</v>
      </c>
      <c r="D139" s="68" t="s">
        <v>6</v>
      </c>
      <c r="E139" s="68" t="s">
        <v>355</v>
      </c>
      <c r="F139" s="69">
        <f>SUM('[2]нес Культура'!M59)</f>
        <v>1476</v>
      </c>
      <c r="G139" s="2"/>
      <c r="H139" s="2"/>
    </row>
    <row r="140" spans="1:8" ht="15">
      <c r="A140" s="141"/>
      <c r="B140" s="67">
        <v>300</v>
      </c>
      <c r="C140" s="68" t="s">
        <v>211</v>
      </c>
      <c r="D140" s="68" t="s">
        <v>8</v>
      </c>
      <c r="E140" s="68" t="s">
        <v>355</v>
      </c>
      <c r="F140" s="69">
        <f>SUM('[2]нес Культура'!E58)</f>
        <v>2855.9</v>
      </c>
      <c r="G140" s="2"/>
      <c r="H140" s="2"/>
    </row>
    <row r="141" spans="1:8" ht="15">
      <c r="A141" s="141"/>
      <c r="B141" s="67">
        <v>300</v>
      </c>
      <c r="C141" s="68" t="s">
        <v>211</v>
      </c>
      <c r="D141" s="68" t="s">
        <v>212</v>
      </c>
      <c r="E141" s="68" t="s">
        <v>355</v>
      </c>
      <c r="F141" s="69">
        <f>SUM('[2]нес Культура'!F99)</f>
        <v>13.9</v>
      </c>
      <c r="G141" s="2"/>
      <c r="H141" s="2"/>
    </row>
    <row r="142" spans="1:8" ht="15">
      <c r="A142" s="141"/>
      <c r="B142" s="67">
        <v>300</v>
      </c>
      <c r="C142" s="68" t="s">
        <v>211</v>
      </c>
      <c r="D142" s="68" t="s">
        <v>12</v>
      </c>
      <c r="E142" s="68" t="s">
        <v>2</v>
      </c>
      <c r="F142" s="69">
        <f>SUM('[2]нес Культура'!P62)</f>
        <v>71.6</v>
      </c>
      <c r="G142" s="2"/>
      <c r="H142" s="2"/>
    </row>
    <row r="143" spans="1:8" ht="15">
      <c r="A143" s="141"/>
      <c r="B143" s="67">
        <v>300</v>
      </c>
      <c r="C143" s="68" t="s">
        <v>211</v>
      </c>
      <c r="D143" s="19" t="s">
        <v>1</v>
      </c>
      <c r="E143" s="68" t="s">
        <v>355</v>
      </c>
      <c r="F143" s="69">
        <f>SUM('[2]нес Культура'!G58+'[2]нес Культура'!N58)</f>
        <v>100</v>
      </c>
      <c r="G143" s="2"/>
      <c r="H143" s="2"/>
    </row>
    <row r="144" spans="1:8" ht="15">
      <c r="A144" s="141"/>
      <c r="B144" s="67">
        <v>300</v>
      </c>
      <c r="C144" s="68" t="s">
        <v>211</v>
      </c>
      <c r="D144" s="19" t="s">
        <v>1</v>
      </c>
      <c r="E144" s="68" t="s">
        <v>2</v>
      </c>
      <c r="F144" s="69">
        <f>SUM('[2]нес Культура'!O62)</f>
        <v>292</v>
      </c>
      <c r="G144" s="2"/>
      <c r="H144" s="2"/>
    </row>
    <row r="145" spans="1:8" ht="15">
      <c r="A145" s="141"/>
      <c r="B145" s="67">
        <v>300</v>
      </c>
      <c r="C145" s="68" t="s">
        <v>213</v>
      </c>
      <c r="D145" s="19" t="s">
        <v>502</v>
      </c>
      <c r="E145" s="68" t="s">
        <v>355</v>
      </c>
      <c r="F145" s="69">
        <f>SUM('[2]нес Культура'!AD99)</f>
        <v>40</v>
      </c>
      <c r="G145" s="2"/>
      <c r="H145" s="2"/>
    </row>
    <row r="146" spans="1:8" ht="15">
      <c r="A146" s="141"/>
      <c r="B146" s="67">
        <v>300</v>
      </c>
      <c r="C146" s="68" t="s">
        <v>213</v>
      </c>
      <c r="D146" s="19" t="s">
        <v>58</v>
      </c>
      <c r="E146" s="68" t="s">
        <v>355</v>
      </c>
      <c r="F146" s="69">
        <f>SUM('[2]нес Культура'!U99)</f>
        <v>38.5</v>
      </c>
      <c r="G146" s="2"/>
      <c r="H146" s="2"/>
    </row>
    <row r="147" spans="1:8" ht="15">
      <c r="A147" s="141"/>
      <c r="B147" s="67">
        <v>300</v>
      </c>
      <c r="C147" s="68" t="s">
        <v>213</v>
      </c>
      <c r="D147" s="68" t="s">
        <v>14</v>
      </c>
      <c r="E147" s="68" t="s">
        <v>355</v>
      </c>
      <c r="F147" s="69">
        <f>SUM('[2]нес Культура'!AA99)</f>
        <v>455</v>
      </c>
      <c r="G147" s="2"/>
      <c r="H147" s="2"/>
    </row>
    <row r="148" spans="1:8" ht="15">
      <c r="A148" s="141"/>
      <c r="B148" s="67">
        <v>300</v>
      </c>
      <c r="C148" s="68" t="s">
        <v>213</v>
      </c>
      <c r="D148" s="68" t="s">
        <v>47</v>
      </c>
      <c r="E148" s="68" t="s">
        <v>355</v>
      </c>
      <c r="F148" s="69">
        <f>SUM('[2]нес Культура'!V99)</f>
        <v>26</v>
      </c>
      <c r="G148" s="2"/>
      <c r="H148" s="2"/>
    </row>
    <row r="149" spans="1:8" ht="15" customHeight="1">
      <c r="A149" s="142" t="s">
        <v>214</v>
      </c>
      <c r="B149" s="67">
        <v>300</v>
      </c>
      <c r="C149" s="68" t="s">
        <v>213</v>
      </c>
      <c r="D149" s="68" t="s">
        <v>169</v>
      </c>
      <c r="E149" s="68" t="s">
        <v>170</v>
      </c>
      <c r="F149" s="69">
        <f>SUM(F150:F152)</f>
        <v>820.5</v>
      </c>
      <c r="G149" s="2"/>
      <c r="H149" s="2"/>
    </row>
    <row r="150" spans="1:8" ht="15" customHeight="1">
      <c r="A150" s="143"/>
      <c r="B150" s="67">
        <v>300</v>
      </c>
      <c r="C150" s="68" t="s">
        <v>213</v>
      </c>
      <c r="D150" s="68" t="s">
        <v>498</v>
      </c>
      <c r="E150" s="68" t="s">
        <v>381</v>
      </c>
      <c r="F150" s="69">
        <f>SUM('[2]нес Культура'!X78)</f>
        <v>260.5</v>
      </c>
      <c r="G150" s="2"/>
      <c r="H150" s="2"/>
    </row>
    <row r="151" spans="1:8" ht="15" customHeight="1">
      <c r="A151" s="143"/>
      <c r="B151" s="67">
        <v>300</v>
      </c>
      <c r="C151" s="68" t="s">
        <v>213</v>
      </c>
      <c r="D151" s="68" t="s">
        <v>502</v>
      </c>
      <c r="E151" s="68" t="s">
        <v>381</v>
      </c>
      <c r="F151" s="69">
        <f>SUM('[2]нес Культура'!AC99)</f>
        <v>60</v>
      </c>
      <c r="G151" s="2"/>
      <c r="H151" s="2"/>
    </row>
    <row r="152" spans="1:8" ht="15">
      <c r="A152" s="143"/>
      <c r="B152" s="67">
        <v>300</v>
      </c>
      <c r="C152" s="68" t="s">
        <v>213</v>
      </c>
      <c r="D152" s="68" t="s">
        <v>37</v>
      </c>
      <c r="E152" s="68" t="s">
        <v>381</v>
      </c>
      <c r="F152" s="69">
        <f>SUM('[2]нес Культура'!W99)</f>
        <v>500</v>
      </c>
      <c r="G152" s="2"/>
      <c r="H152" s="2"/>
    </row>
    <row r="153" spans="1:8" ht="15">
      <c r="A153" s="148" t="s">
        <v>215</v>
      </c>
      <c r="B153" s="149"/>
      <c r="C153" s="149"/>
      <c r="D153" s="149"/>
      <c r="E153" s="150"/>
      <c r="F153" s="79">
        <f>SUM(F154+F160+F163+F157+F161)</f>
        <v>8097.2</v>
      </c>
      <c r="G153" s="2"/>
      <c r="H153" s="2"/>
    </row>
    <row r="154" spans="1:8" ht="15">
      <c r="A154" s="140" t="s">
        <v>182</v>
      </c>
      <c r="B154" s="89">
        <v>300</v>
      </c>
      <c r="C154" s="68" t="s">
        <v>216</v>
      </c>
      <c r="D154" s="68" t="s">
        <v>169</v>
      </c>
      <c r="E154" s="68" t="s">
        <v>170</v>
      </c>
      <c r="F154" s="69">
        <f>SUM(F155:F156)</f>
        <v>284.7</v>
      </c>
      <c r="G154" s="2"/>
      <c r="H154" s="2"/>
    </row>
    <row r="155" spans="1:8" ht="15">
      <c r="A155" s="141"/>
      <c r="B155" s="67">
        <v>300</v>
      </c>
      <c r="C155" s="68" t="s">
        <v>217</v>
      </c>
      <c r="D155" s="68" t="s">
        <v>403</v>
      </c>
      <c r="E155" s="68" t="s">
        <v>396</v>
      </c>
      <c r="F155" s="69">
        <f>SUM('[2]Соцполитика'!D102)</f>
        <v>194.7</v>
      </c>
      <c r="G155" s="2"/>
      <c r="H155" s="2"/>
    </row>
    <row r="156" spans="1:8" ht="15">
      <c r="A156" s="151"/>
      <c r="B156" s="67">
        <v>300</v>
      </c>
      <c r="C156" s="68" t="s">
        <v>218</v>
      </c>
      <c r="D156" s="68" t="s">
        <v>425</v>
      </c>
      <c r="E156" s="68" t="s">
        <v>396</v>
      </c>
      <c r="F156" s="69">
        <f>SUM('[2]Соцполитика'!G99)</f>
        <v>90</v>
      </c>
      <c r="G156" s="2"/>
      <c r="H156" s="2"/>
    </row>
    <row r="157" spans="1:8" ht="15">
      <c r="A157" s="140" t="s">
        <v>208</v>
      </c>
      <c r="B157" s="67">
        <v>300</v>
      </c>
      <c r="C157" s="68" t="s">
        <v>216</v>
      </c>
      <c r="D157" s="68" t="s">
        <v>169</v>
      </c>
      <c r="E157" s="68" t="s">
        <v>170</v>
      </c>
      <c r="F157" s="69">
        <f>SUM(F158:F159)</f>
        <v>2330</v>
      </c>
      <c r="G157" s="2"/>
      <c r="H157" s="2"/>
    </row>
    <row r="158" spans="1:8" ht="15">
      <c r="A158" s="141"/>
      <c r="B158" s="67">
        <v>300</v>
      </c>
      <c r="C158" s="68" t="s">
        <v>217</v>
      </c>
      <c r="D158" s="68" t="s">
        <v>403</v>
      </c>
      <c r="E158" s="68" t="s">
        <v>396</v>
      </c>
      <c r="F158" s="69">
        <f>SUM('[2]Соцполитика'!D104)</f>
        <v>193.8</v>
      </c>
      <c r="G158" s="2"/>
      <c r="H158" s="2"/>
    </row>
    <row r="159" spans="1:8" ht="15">
      <c r="A159" s="151"/>
      <c r="B159" s="67">
        <v>300</v>
      </c>
      <c r="C159" s="68" t="s">
        <v>219</v>
      </c>
      <c r="D159" s="68" t="s">
        <v>220</v>
      </c>
      <c r="E159" s="68" t="s">
        <v>396</v>
      </c>
      <c r="F159" s="69">
        <f>SUM('[2]Соцполитика'!H66)</f>
        <v>2136.2</v>
      </c>
      <c r="G159" s="2"/>
      <c r="H159" s="2"/>
    </row>
    <row r="160" spans="1:8" ht="45">
      <c r="A160" s="73" t="s">
        <v>185</v>
      </c>
      <c r="B160" s="67">
        <v>300</v>
      </c>
      <c r="C160" s="68" t="s">
        <v>217</v>
      </c>
      <c r="D160" s="68" t="s">
        <v>403</v>
      </c>
      <c r="E160" s="68" t="s">
        <v>396</v>
      </c>
      <c r="F160" s="69">
        <f>SUM('[2]Соцполитика'!D101)</f>
        <v>198</v>
      </c>
      <c r="G160" s="2"/>
      <c r="H160" s="2"/>
    </row>
    <row r="161" spans="1:8" ht="15" customHeight="1">
      <c r="A161" s="140" t="s">
        <v>221</v>
      </c>
      <c r="B161" s="67">
        <v>300</v>
      </c>
      <c r="C161" s="68" t="s">
        <v>216</v>
      </c>
      <c r="D161" s="68" t="s">
        <v>169</v>
      </c>
      <c r="E161" s="68" t="s">
        <v>170</v>
      </c>
      <c r="F161" s="69">
        <f>SUM(F162:F162)</f>
        <v>324.5</v>
      </c>
      <c r="G161" s="2"/>
      <c r="H161" s="2"/>
    </row>
    <row r="162" spans="1:8" ht="15">
      <c r="A162" s="141"/>
      <c r="B162" s="67">
        <v>300</v>
      </c>
      <c r="C162" s="68" t="s">
        <v>217</v>
      </c>
      <c r="D162" s="68" t="s">
        <v>403</v>
      </c>
      <c r="E162" s="68" t="s">
        <v>396</v>
      </c>
      <c r="F162" s="69">
        <f>SUM('[2]Соцполитика'!D105)</f>
        <v>324.5</v>
      </c>
      <c r="G162" s="2"/>
      <c r="H162" s="2"/>
    </row>
    <row r="163" spans="1:8" ht="15">
      <c r="A163" s="156" t="s">
        <v>214</v>
      </c>
      <c r="B163" s="67">
        <v>300</v>
      </c>
      <c r="C163" s="68" t="s">
        <v>216</v>
      </c>
      <c r="D163" s="68" t="s">
        <v>169</v>
      </c>
      <c r="E163" s="68" t="s">
        <v>170</v>
      </c>
      <c r="F163" s="69">
        <f>SUM(F164:F166)</f>
        <v>4960</v>
      </c>
      <c r="G163" s="2"/>
      <c r="H163" s="2"/>
    </row>
    <row r="164" spans="1:8" ht="15">
      <c r="A164" s="156"/>
      <c r="B164" s="67">
        <v>300</v>
      </c>
      <c r="C164" s="68" t="s">
        <v>217</v>
      </c>
      <c r="D164" s="68" t="s">
        <v>403</v>
      </c>
      <c r="E164" s="68" t="s">
        <v>396</v>
      </c>
      <c r="F164" s="69">
        <f>SUM('[2]Соцполитика'!D100)</f>
        <v>1960</v>
      </c>
      <c r="G164" s="2"/>
      <c r="H164" s="2"/>
    </row>
    <row r="165" spans="1:8" ht="15">
      <c r="A165" s="156"/>
      <c r="B165" s="67">
        <v>300</v>
      </c>
      <c r="C165" s="68" t="s">
        <v>218</v>
      </c>
      <c r="D165" s="68" t="s">
        <v>405</v>
      </c>
      <c r="E165" s="68" t="s">
        <v>396</v>
      </c>
      <c r="F165" s="69">
        <f>SUM('[2]Соцполитика'!J99)</f>
        <v>2000</v>
      </c>
      <c r="G165" s="2"/>
      <c r="H165" s="2"/>
    </row>
    <row r="166" spans="1:8" ht="15">
      <c r="A166" s="156"/>
      <c r="B166" s="89">
        <v>300</v>
      </c>
      <c r="C166" s="68" t="s">
        <v>218</v>
      </c>
      <c r="D166" s="68" t="s">
        <v>222</v>
      </c>
      <c r="E166" s="68" t="s">
        <v>396</v>
      </c>
      <c r="F166" s="69">
        <f>SUM('[2]Соцполитика'!E99)</f>
        <v>1000</v>
      </c>
      <c r="G166" s="2"/>
      <c r="H166" s="2"/>
    </row>
    <row r="167" spans="1:8" ht="15">
      <c r="A167" s="148" t="s">
        <v>223</v>
      </c>
      <c r="B167" s="149"/>
      <c r="C167" s="149"/>
      <c r="D167" s="149"/>
      <c r="E167" s="150"/>
      <c r="F167" s="74">
        <f>SUM(F168+F169)</f>
        <v>349.5</v>
      </c>
      <c r="G167" s="2"/>
      <c r="H167" s="2"/>
    </row>
    <row r="168" spans="1:8" ht="30">
      <c r="A168" s="73" t="s">
        <v>167</v>
      </c>
      <c r="B168" s="67">
        <v>300</v>
      </c>
      <c r="C168" s="68" t="s">
        <v>224</v>
      </c>
      <c r="D168" s="68" t="s">
        <v>21</v>
      </c>
      <c r="E168" s="68" t="s">
        <v>381</v>
      </c>
      <c r="F168" s="69">
        <f>SUM('[2]Физическа куль'!D99)</f>
        <v>247.5</v>
      </c>
      <c r="G168" s="2"/>
      <c r="H168" s="2"/>
    </row>
    <row r="169" spans="1:8" ht="15" customHeight="1">
      <c r="A169" s="140" t="s">
        <v>185</v>
      </c>
      <c r="B169" s="67">
        <v>300</v>
      </c>
      <c r="C169" s="68" t="s">
        <v>224</v>
      </c>
      <c r="D169" s="68" t="s">
        <v>169</v>
      </c>
      <c r="E169" s="68" t="s">
        <v>170</v>
      </c>
      <c r="F169" s="69">
        <f>SUM(F170:F171)</f>
        <v>102</v>
      </c>
      <c r="G169" s="2"/>
      <c r="H169" s="2"/>
    </row>
    <row r="170" spans="1:8" ht="15">
      <c r="A170" s="141"/>
      <c r="B170" s="67">
        <v>300</v>
      </c>
      <c r="C170" s="68" t="s">
        <v>224</v>
      </c>
      <c r="D170" s="68" t="s">
        <v>18</v>
      </c>
      <c r="E170" s="68" t="s">
        <v>355</v>
      </c>
      <c r="F170" s="69">
        <f>SUM('[2]Физическа куль'!E99)</f>
        <v>70</v>
      </c>
      <c r="G170" s="2"/>
      <c r="H170" s="2"/>
    </row>
    <row r="171" spans="1:8" ht="45" customHeight="1">
      <c r="A171" s="151"/>
      <c r="B171" s="67">
        <v>300</v>
      </c>
      <c r="C171" s="68" t="s">
        <v>224</v>
      </c>
      <c r="D171" s="68" t="s">
        <v>21</v>
      </c>
      <c r="E171" s="68" t="s">
        <v>355</v>
      </c>
      <c r="F171" s="69">
        <f>SUM('[2]Физическа куль'!C99)</f>
        <v>32</v>
      </c>
      <c r="G171" s="2"/>
      <c r="H171" s="2"/>
    </row>
    <row r="172" spans="1:8" ht="15.75" customHeight="1">
      <c r="A172" s="137" t="s">
        <v>225</v>
      </c>
      <c r="B172" s="138"/>
      <c r="C172" s="138"/>
      <c r="D172" s="138"/>
      <c r="E172" s="159"/>
      <c r="F172" s="74">
        <f>SUM(F173)</f>
        <v>43.5</v>
      </c>
      <c r="G172" s="2"/>
      <c r="H172" s="2"/>
    </row>
    <row r="173" spans="1:8" ht="45" customHeight="1">
      <c r="A173" s="73" t="s">
        <v>185</v>
      </c>
      <c r="B173" s="67">
        <v>300</v>
      </c>
      <c r="C173" s="68" t="s">
        <v>226</v>
      </c>
      <c r="D173" s="68" t="s">
        <v>81</v>
      </c>
      <c r="E173" s="68" t="s">
        <v>82</v>
      </c>
      <c r="F173" s="69">
        <f>SUM('[2]Проц по кр'!C99)</f>
        <v>43.5</v>
      </c>
      <c r="G173" s="2"/>
      <c r="H173" s="2"/>
    </row>
    <row r="174" spans="1:8" ht="15">
      <c r="A174" s="160" t="s">
        <v>227</v>
      </c>
      <c r="B174" s="160"/>
      <c r="C174" s="160"/>
      <c r="D174" s="160"/>
      <c r="E174" s="161"/>
      <c r="F174" s="74">
        <f>SUM(F175)</f>
        <v>884</v>
      </c>
      <c r="G174" s="2"/>
      <c r="H174" s="2"/>
    </row>
    <row r="175" spans="1:8" ht="45" customHeight="1">
      <c r="A175" s="76" t="s">
        <v>185</v>
      </c>
      <c r="B175" s="89">
        <v>300</v>
      </c>
      <c r="C175" s="89">
        <v>1202</v>
      </c>
      <c r="D175" s="89">
        <v>8057007</v>
      </c>
      <c r="E175" s="89">
        <v>600</v>
      </c>
      <c r="F175" s="90">
        <f>SUM('[2]Ср массовой инф'!C99)</f>
        <v>884</v>
      </c>
      <c r="G175" s="2"/>
      <c r="H175" s="2"/>
    </row>
    <row r="176" spans="1:8" ht="33" customHeight="1">
      <c r="A176" s="148" t="s">
        <v>228</v>
      </c>
      <c r="B176" s="149"/>
      <c r="C176" s="149"/>
      <c r="D176" s="149"/>
      <c r="E176" s="150"/>
      <c r="F176" s="79">
        <f>SUM(F177:F178)</f>
        <v>15027.999999999998</v>
      </c>
      <c r="G176" s="2"/>
      <c r="H176" s="2"/>
    </row>
    <row r="177" spans="1:8" ht="29.25" customHeight="1">
      <c r="A177" s="140" t="s">
        <v>185</v>
      </c>
      <c r="B177" s="67">
        <v>300</v>
      </c>
      <c r="C177" s="68" t="s">
        <v>229</v>
      </c>
      <c r="D177" s="68" t="s">
        <v>76</v>
      </c>
      <c r="E177" s="68" t="s">
        <v>2</v>
      </c>
      <c r="F177" s="69">
        <f>SUM('[2]Прил к фин пом2'!L5)</f>
        <v>14231.699999999999</v>
      </c>
      <c r="G177" s="2"/>
      <c r="H177" s="2"/>
    </row>
    <row r="178" spans="1:8" ht="29.25" customHeight="1">
      <c r="A178" s="151"/>
      <c r="B178" s="67">
        <v>300</v>
      </c>
      <c r="C178" s="68" t="s">
        <v>230</v>
      </c>
      <c r="D178" s="68" t="s">
        <v>85</v>
      </c>
      <c r="E178" s="68" t="s">
        <v>2</v>
      </c>
      <c r="F178" s="69">
        <f>SUM('[2]ВСЕ что отдаем'!L5)</f>
        <v>796.3</v>
      </c>
      <c r="G178" s="2"/>
      <c r="H178" s="2"/>
    </row>
    <row r="179" spans="1:8" ht="15">
      <c r="A179" s="91" t="s">
        <v>231</v>
      </c>
      <c r="B179" s="92"/>
      <c r="C179" s="92"/>
      <c r="D179" s="92"/>
      <c r="E179" s="92"/>
      <c r="F179" s="74">
        <f>SUM(F9+F58+F92+F101+F135+F153+F176+F52+F167+F50+F174+F172)</f>
        <v>438917.50000000006</v>
      </c>
      <c r="G179" s="2"/>
      <c r="H179" s="2"/>
    </row>
  </sheetData>
  <sheetProtection/>
  <mergeCells count="42">
    <mergeCell ref="A169:A171"/>
    <mergeCell ref="A172:E172"/>
    <mergeCell ref="A174:E174"/>
    <mergeCell ref="A177:A178"/>
    <mergeCell ref="A153:E153"/>
    <mergeCell ref="A154:A156"/>
    <mergeCell ref="A157:A159"/>
    <mergeCell ref="A161:A162"/>
    <mergeCell ref="A4:H4"/>
    <mergeCell ref="A79:A84"/>
    <mergeCell ref="A85:A91"/>
    <mergeCell ref="A92:E92"/>
    <mergeCell ref="A5:H5"/>
    <mergeCell ref="A7:A8"/>
    <mergeCell ref="F7:F8"/>
    <mergeCell ref="A9:E9"/>
    <mergeCell ref="A10:A20"/>
    <mergeCell ref="A21:A26"/>
    <mergeCell ref="B7:B8"/>
    <mergeCell ref="C7:C8"/>
    <mergeCell ref="D7:D8"/>
    <mergeCell ref="E7:E8"/>
    <mergeCell ref="A27:A35"/>
    <mergeCell ref="A36:A43"/>
    <mergeCell ref="A44:A48"/>
    <mergeCell ref="A50:E50"/>
    <mergeCell ref="A176:E176"/>
    <mergeCell ref="A58:E58"/>
    <mergeCell ref="A59:A78"/>
    <mergeCell ref="A101:E101"/>
    <mergeCell ref="A102:A121"/>
    <mergeCell ref="A122:A129"/>
    <mergeCell ref="A130:A134"/>
    <mergeCell ref="A163:A166"/>
    <mergeCell ref="A167:E167"/>
    <mergeCell ref="A93:A97"/>
    <mergeCell ref="A136:A148"/>
    <mergeCell ref="A149:A152"/>
    <mergeCell ref="A52:E52"/>
    <mergeCell ref="A53:A57"/>
    <mergeCell ref="A135:E135"/>
    <mergeCell ref="A98:A100"/>
  </mergeCells>
  <printOptions/>
  <pageMargins left="0.7" right="0.7" top="0.75" bottom="0.75" header="0.3" footer="0.3"/>
  <pageSetup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2"/>
  <sheetViews>
    <sheetView zoomScalePageLayoutView="0" workbookViewId="0" topLeftCell="C1">
      <selection activeCell="E3" sqref="E3"/>
    </sheetView>
  </sheetViews>
  <sheetFormatPr defaultColWidth="9.140625" defaultRowHeight="15"/>
  <cols>
    <col min="1" max="1" width="57.7109375" style="0" customWidth="1"/>
    <col min="2" max="2" width="17.7109375" style="0" customWidth="1"/>
    <col min="3" max="4" width="19.57421875" style="0" customWidth="1"/>
    <col min="5" max="6" width="23.421875" style="0" customWidth="1"/>
  </cols>
  <sheetData>
    <row r="1" spans="1:6" ht="15">
      <c r="A1" s="1"/>
      <c r="B1" s="1"/>
      <c r="C1" s="1"/>
      <c r="D1" s="1"/>
      <c r="E1" s="1" t="s">
        <v>334</v>
      </c>
      <c r="F1" s="1"/>
    </row>
    <row r="2" spans="1:6" ht="15">
      <c r="A2" s="1"/>
      <c r="B2" s="1"/>
      <c r="C2" s="1"/>
      <c r="D2" s="1"/>
      <c r="E2" s="1" t="s">
        <v>338</v>
      </c>
      <c r="F2" s="1"/>
    </row>
    <row r="3" spans="1:6" ht="15">
      <c r="A3" s="1"/>
      <c r="B3" s="1"/>
      <c r="C3" s="1"/>
      <c r="D3" s="1"/>
      <c r="E3" s="1" t="s">
        <v>122</v>
      </c>
      <c r="F3" s="1"/>
    </row>
    <row r="4" spans="1:6" ht="60.75" customHeight="1">
      <c r="A4" s="162" t="s">
        <v>339</v>
      </c>
      <c r="B4" s="162"/>
      <c r="C4" s="162"/>
      <c r="D4" s="162"/>
      <c r="E4" s="162"/>
      <c r="F4" s="162"/>
    </row>
    <row r="5" spans="1:6" ht="15">
      <c r="A5" s="157"/>
      <c r="B5" s="157"/>
      <c r="C5" s="157"/>
      <c r="D5" s="157"/>
      <c r="E5" s="157"/>
      <c r="F5" s="157"/>
    </row>
    <row r="6" spans="1:6" ht="15">
      <c r="A6" s="157" t="s">
        <v>340</v>
      </c>
      <c r="B6" s="157"/>
      <c r="C6" s="157"/>
      <c r="D6" s="157"/>
      <c r="E6" s="157"/>
      <c r="F6" s="157"/>
    </row>
    <row r="7" spans="1:6" ht="15">
      <c r="A7" s="2"/>
      <c r="B7" s="2"/>
      <c r="C7" s="2"/>
      <c r="D7" s="2"/>
      <c r="E7" s="2"/>
      <c r="F7" s="2"/>
    </row>
    <row r="8" spans="1:6" ht="21.75" customHeight="1">
      <c r="A8" s="152" t="s">
        <v>341</v>
      </c>
      <c r="B8" s="152" t="s">
        <v>342</v>
      </c>
      <c r="C8" s="152" t="s">
        <v>343</v>
      </c>
      <c r="D8" s="152" t="s">
        <v>344</v>
      </c>
      <c r="E8" s="152" t="s">
        <v>345</v>
      </c>
      <c r="F8" s="152" t="s">
        <v>346</v>
      </c>
    </row>
    <row r="9" spans="1:6" ht="21.75" customHeight="1">
      <c r="A9" s="163"/>
      <c r="B9" s="163"/>
      <c r="C9" s="163"/>
      <c r="D9" s="163"/>
      <c r="E9" s="163"/>
      <c r="F9" s="163"/>
    </row>
    <row r="10" spans="1:6" ht="42.75" customHeight="1">
      <c r="A10" s="153"/>
      <c r="B10" s="153"/>
      <c r="C10" s="153"/>
      <c r="D10" s="153"/>
      <c r="E10" s="153"/>
      <c r="F10" s="153"/>
    </row>
    <row r="11" spans="1:6" ht="31.5" customHeight="1">
      <c r="A11" s="3" t="s">
        <v>347</v>
      </c>
      <c r="B11" s="5"/>
      <c r="C11" s="5"/>
      <c r="D11" s="5"/>
      <c r="E11" s="5"/>
      <c r="F11" s="6">
        <f>SUM(F12+F144+F185)</f>
        <v>438917.50000000006</v>
      </c>
    </row>
    <row r="12" spans="1:6" ht="27.75" customHeight="1">
      <c r="A12" s="7" t="s">
        <v>348</v>
      </c>
      <c r="B12" s="8"/>
      <c r="C12" s="8"/>
      <c r="D12" s="8"/>
      <c r="E12" s="8"/>
      <c r="F12" s="9">
        <f>SUM(F13+F36+F43+F47+F49+F73+F82+F98+F102+F108+F110+F124+F126+F140)</f>
        <v>404188.00000000006</v>
      </c>
    </row>
    <row r="13" spans="1:6" ht="39" customHeight="1">
      <c r="A13" s="10" t="s">
        <v>349</v>
      </c>
      <c r="B13" s="11" t="s">
        <v>350</v>
      </c>
      <c r="C13" s="12"/>
      <c r="D13" s="12"/>
      <c r="E13" s="12"/>
      <c r="F13" s="12">
        <f>SUM(F14+F17)</f>
        <v>225131.7</v>
      </c>
    </row>
    <row r="14" spans="1:6" ht="45">
      <c r="A14" s="13" t="s">
        <v>351</v>
      </c>
      <c r="B14" s="14" t="s">
        <v>352</v>
      </c>
      <c r="C14" s="14"/>
      <c r="D14" s="14"/>
      <c r="E14" s="14"/>
      <c r="F14" s="15">
        <f>SUM(F15:F16)</f>
        <v>2305</v>
      </c>
    </row>
    <row r="15" spans="1:6" ht="74.25" customHeight="1">
      <c r="A15" s="16" t="s">
        <v>353</v>
      </c>
      <c r="B15" s="14" t="s">
        <v>354</v>
      </c>
      <c r="C15" s="14" t="s">
        <v>355</v>
      </c>
      <c r="D15" s="14" t="s">
        <v>356</v>
      </c>
      <c r="E15" s="14" t="s">
        <v>357</v>
      </c>
      <c r="F15" s="15">
        <f>SUM('[2]Сады'!AA53)</f>
        <v>760</v>
      </c>
    </row>
    <row r="16" spans="1:6" ht="79.5" customHeight="1">
      <c r="A16" s="16" t="s">
        <v>353</v>
      </c>
      <c r="B16" s="14" t="s">
        <v>354</v>
      </c>
      <c r="C16" s="14" t="s">
        <v>355</v>
      </c>
      <c r="D16" s="14" t="s">
        <v>356</v>
      </c>
      <c r="E16" s="14" t="s">
        <v>358</v>
      </c>
      <c r="F16" s="15">
        <f>SUM('[2]Школы рай'!R53+'[2]Внешкольн'!E53)</f>
        <v>1545</v>
      </c>
    </row>
    <row r="17" spans="1:6" ht="54" customHeight="1">
      <c r="A17" s="13" t="s">
        <v>359</v>
      </c>
      <c r="B17" s="14" t="s">
        <v>360</v>
      </c>
      <c r="C17" s="14"/>
      <c r="D17" s="14"/>
      <c r="E17" s="14"/>
      <c r="F17" s="15">
        <f>SUM(F18:F35)</f>
        <v>222826.7</v>
      </c>
    </row>
    <row r="18" spans="1:6" ht="90">
      <c r="A18" s="17" t="s">
        <v>361</v>
      </c>
      <c r="B18" s="14" t="s">
        <v>362</v>
      </c>
      <c r="C18" s="14" t="s">
        <v>355</v>
      </c>
      <c r="D18" s="14" t="s">
        <v>356</v>
      </c>
      <c r="E18" s="14" t="s">
        <v>357</v>
      </c>
      <c r="F18" s="15">
        <f>SUM('[2]Прил 3 испр'!F170)</f>
        <v>28840.6</v>
      </c>
    </row>
    <row r="19" spans="1:6" ht="90">
      <c r="A19" s="18" t="s">
        <v>363</v>
      </c>
      <c r="B19" s="14" t="s">
        <v>364</v>
      </c>
      <c r="C19" s="14" t="s">
        <v>365</v>
      </c>
      <c r="D19" s="14" t="s">
        <v>357</v>
      </c>
      <c r="E19" s="14" t="s">
        <v>366</v>
      </c>
      <c r="F19" s="15">
        <f>SUM('[2]Общегос вопр'!H5)</f>
        <v>223.9</v>
      </c>
    </row>
    <row r="20" spans="1:6" ht="120">
      <c r="A20" s="17" t="s">
        <v>367</v>
      </c>
      <c r="B20" s="14" t="s">
        <v>368</v>
      </c>
      <c r="C20" s="14" t="s">
        <v>355</v>
      </c>
      <c r="D20" s="14" t="s">
        <v>356</v>
      </c>
      <c r="E20" s="14" t="s">
        <v>357</v>
      </c>
      <c r="F20" s="15">
        <f>SUM('[2]Прил 3 испр'!F171)</f>
        <v>28519.000000000004</v>
      </c>
    </row>
    <row r="21" spans="1:6" ht="168" customHeight="1">
      <c r="A21" s="17" t="s">
        <v>369</v>
      </c>
      <c r="B21" s="14" t="s">
        <v>370</v>
      </c>
      <c r="C21" s="14" t="s">
        <v>355</v>
      </c>
      <c r="D21" s="14" t="s">
        <v>356</v>
      </c>
      <c r="E21" s="14" t="s">
        <v>358</v>
      </c>
      <c r="F21" s="15">
        <f>SUM('[2]Прил 3 испр'!F179)</f>
        <v>95840</v>
      </c>
    </row>
    <row r="22" spans="1:6" ht="105">
      <c r="A22" s="17" t="s">
        <v>371</v>
      </c>
      <c r="B22" s="19" t="s">
        <v>372</v>
      </c>
      <c r="C22" s="19" t="s">
        <v>355</v>
      </c>
      <c r="D22" s="20" t="s">
        <v>356</v>
      </c>
      <c r="E22" s="14" t="s">
        <v>358</v>
      </c>
      <c r="F22" s="15">
        <f>SUM('[2]Прил 3 испр'!F177)</f>
        <v>35890</v>
      </c>
    </row>
    <row r="23" spans="1:6" ht="90">
      <c r="A23" s="17" t="s">
        <v>373</v>
      </c>
      <c r="B23" s="19" t="s">
        <v>374</v>
      </c>
      <c r="C23" s="14" t="s">
        <v>355</v>
      </c>
      <c r="D23" s="14" t="s">
        <v>356</v>
      </c>
      <c r="E23" s="14" t="s">
        <v>358</v>
      </c>
      <c r="F23" s="15">
        <f>SUM('[2]Прил 3 испр'!F181)</f>
        <v>15437.5</v>
      </c>
    </row>
    <row r="24" spans="1:6" ht="105" customHeight="1">
      <c r="A24" s="17" t="s">
        <v>375</v>
      </c>
      <c r="B24" s="19" t="s">
        <v>376</v>
      </c>
      <c r="C24" s="14" t="s">
        <v>355</v>
      </c>
      <c r="D24" s="14" t="s">
        <v>356</v>
      </c>
      <c r="E24" s="14" t="s">
        <v>358</v>
      </c>
      <c r="F24" s="15">
        <f>SUM('[2]Прил 3 испр'!F183)</f>
        <v>2005.3999999999996</v>
      </c>
    </row>
    <row r="25" spans="1:6" ht="87" customHeight="1">
      <c r="A25" s="17" t="s">
        <v>377</v>
      </c>
      <c r="B25" s="19" t="s">
        <v>378</v>
      </c>
      <c r="C25" s="14" t="s">
        <v>355</v>
      </c>
      <c r="D25" s="14" t="s">
        <v>356</v>
      </c>
      <c r="E25" s="14" t="s">
        <v>358</v>
      </c>
      <c r="F25" s="15">
        <f>SUM('[2]Прил 3 испр'!F185)</f>
        <v>1423.5</v>
      </c>
    </row>
    <row r="26" spans="1:6" ht="70.5" customHeight="1">
      <c r="A26" s="17" t="s">
        <v>379</v>
      </c>
      <c r="B26" s="19" t="s">
        <v>380</v>
      </c>
      <c r="C26" s="19" t="s">
        <v>355</v>
      </c>
      <c r="D26" s="20" t="s">
        <v>356</v>
      </c>
      <c r="E26" s="14" t="s">
        <v>356</v>
      </c>
      <c r="F26" s="15">
        <f>SUM('[2]Прил 3 испр'!F188)</f>
        <v>650</v>
      </c>
    </row>
    <row r="27" spans="1:6" ht="75">
      <c r="A27" s="17" t="s">
        <v>379</v>
      </c>
      <c r="B27" s="19" t="s">
        <v>380</v>
      </c>
      <c r="C27" s="19" t="s">
        <v>381</v>
      </c>
      <c r="D27" s="20" t="s">
        <v>356</v>
      </c>
      <c r="E27" s="14" t="s">
        <v>356</v>
      </c>
      <c r="F27" s="15">
        <f>SUM('[2]Прил 3 испр'!F189)</f>
        <v>190.5</v>
      </c>
    </row>
    <row r="28" spans="1:6" ht="75">
      <c r="A28" s="17" t="s">
        <v>382</v>
      </c>
      <c r="B28" s="19" t="s">
        <v>383</v>
      </c>
      <c r="C28" s="19" t="s">
        <v>365</v>
      </c>
      <c r="D28" s="20" t="s">
        <v>356</v>
      </c>
      <c r="E28" s="14" t="s">
        <v>384</v>
      </c>
      <c r="F28" s="21">
        <f>SUM('[2]Прил 3 испр'!F198)</f>
        <v>7299.6</v>
      </c>
    </row>
    <row r="29" spans="1:6" ht="75">
      <c r="A29" s="17" t="s">
        <v>382</v>
      </c>
      <c r="B29" s="19" t="s">
        <v>383</v>
      </c>
      <c r="C29" s="19" t="s">
        <v>381</v>
      </c>
      <c r="D29" s="20" t="s">
        <v>356</v>
      </c>
      <c r="E29" s="14" t="s">
        <v>384</v>
      </c>
      <c r="F29" s="21">
        <f>SUM('[2]Прил 3 испр'!F199)</f>
        <v>1031</v>
      </c>
    </row>
    <row r="30" spans="1:6" ht="81.75" customHeight="1">
      <c r="A30" s="17" t="s">
        <v>382</v>
      </c>
      <c r="B30" s="19" t="s">
        <v>383</v>
      </c>
      <c r="C30" s="19" t="s">
        <v>385</v>
      </c>
      <c r="D30" s="20" t="s">
        <v>356</v>
      </c>
      <c r="E30" s="14" t="s">
        <v>384</v>
      </c>
      <c r="F30" s="21">
        <f>SUM('[2]Прил 3 испр'!F200)</f>
        <v>4</v>
      </c>
    </row>
    <row r="31" spans="1:6" ht="63.75" customHeight="1">
      <c r="A31" s="17" t="s">
        <v>386</v>
      </c>
      <c r="B31" s="19" t="s">
        <v>387</v>
      </c>
      <c r="C31" s="19" t="s">
        <v>381</v>
      </c>
      <c r="D31" s="20" t="s">
        <v>356</v>
      </c>
      <c r="E31" s="14" t="s">
        <v>384</v>
      </c>
      <c r="F31" s="21">
        <f>SUM('[2]Прил 3 испр'!F202)</f>
        <v>100</v>
      </c>
    </row>
    <row r="32" spans="1:6" ht="90" customHeight="1">
      <c r="A32" s="17" t="s">
        <v>388</v>
      </c>
      <c r="B32" s="19" t="s">
        <v>389</v>
      </c>
      <c r="C32" s="19" t="s">
        <v>381</v>
      </c>
      <c r="D32" s="20" t="s">
        <v>356</v>
      </c>
      <c r="E32" s="14" t="s">
        <v>384</v>
      </c>
      <c r="F32" s="21">
        <f>SUM('[2]Прил 3 испр'!F206)</f>
        <v>393</v>
      </c>
    </row>
    <row r="33" spans="1:6" ht="93.75" customHeight="1">
      <c r="A33" s="16" t="s">
        <v>390</v>
      </c>
      <c r="B33" s="19" t="s">
        <v>391</v>
      </c>
      <c r="C33" s="19" t="s">
        <v>355</v>
      </c>
      <c r="D33" s="20" t="s">
        <v>356</v>
      </c>
      <c r="E33" s="14" t="s">
        <v>384</v>
      </c>
      <c r="F33" s="21">
        <f>SUM('[2]Прил 3 испр'!F211)</f>
        <v>1419.0000000000002</v>
      </c>
    </row>
    <row r="34" spans="1:6" ht="75">
      <c r="A34" s="17" t="s">
        <v>392</v>
      </c>
      <c r="B34" s="19" t="s">
        <v>393</v>
      </c>
      <c r="C34" s="19" t="s">
        <v>355</v>
      </c>
      <c r="D34" s="20" t="s">
        <v>356</v>
      </c>
      <c r="E34" s="14" t="s">
        <v>384</v>
      </c>
      <c r="F34" s="21">
        <f>SUM('[2]Прил 3 испр'!F217)</f>
        <v>1423.5</v>
      </c>
    </row>
    <row r="35" spans="1:6" ht="120" customHeight="1">
      <c r="A35" s="17" t="s">
        <v>394</v>
      </c>
      <c r="B35" s="19" t="s">
        <v>395</v>
      </c>
      <c r="C35" s="19" t="s">
        <v>396</v>
      </c>
      <c r="D35" s="20" t="s">
        <v>397</v>
      </c>
      <c r="E35" s="14" t="s">
        <v>366</v>
      </c>
      <c r="F35" s="21">
        <f>SUM('[2]Прил 3 испр'!F260)</f>
        <v>2136.2</v>
      </c>
    </row>
    <row r="36" spans="1:6" ht="78" customHeight="1">
      <c r="A36" s="7" t="s">
        <v>398</v>
      </c>
      <c r="B36" s="11" t="s">
        <v>399</v>
      </c>
      <c r="C36" s="11"/>
      <c r="D36" s="11"/>
      <c r="E36" s="11"/>
      <c r="F36" s="22">
        <f>SUM(F37+F41)</f>
        <v>6372</v>
      </c>
    </row>
    <row r="37" spans="1:6" ht="34.5" customHeight="1">
      <c r="A37" s="13" t="s">
        <v>400</v>
      </c>
      <c r="B37" s="23" t="s">
        <v>401</v>
      </c>
      <c r="C37" s="23"/>
      <c r="D37" s="23"/>
      <c r="E37" s="23"/>
      <c r="F37" s="24">
        <f>SUM(F38:F40)</f>
        <v>5871</v>
      </c>
    </row>
    <row r="38" spans="1:6" ht="75">
      <c r="A38" s="17" t="s">
        <v>402</v>
      </c>
      <c r="B38" s="19" t="s">
        <v>403</v>
      </c>
      <c r="C38" s="19" t="s">
        <v>396</v>
      </c>
      <c r="D38" s="19" t="s">
        <v>397</v>
      </c>
      <c r="E38" s="23" t="s">
        <v>357</v>
      </c>
      <c r="F38" s="24">
        <f>SUM('[2]Прил 3 испр'!F250)</f>
        <v>2871</v>
      </c>
    </row>
    <row r="39" spans="1:6" ht="76.5" customHeight="1">
      <c r="A39" s="16" t="s">
        <v>404</v>
      </c>
      <c r="B39" s="19" t="s">
        <v>405</v>
      </c>
      <c r="C39" s="19" t="s">
        <v>396</v>
      </c>
      <c r="D39" s="19" t="s">
        <v>397</v>
      </c>
      <c r="E39" s="23" t="s">
        <v>406</v>
      </c>
      <c r="F39" s="24">
        <f>SUM('[2]Прил 3 испр'!F253)</f>
        <v>2000</v>
      </c>
    </row>
    <row r="40" spans="1:6" ht="105.75" customHeight="1">
      <c r="A40" s="16" t="s">
        <v>407</v>
      </c>
      <c r="B40" s="19" t="s">
        <v>408</v>
      </c>
      <c r="C40" s="19" t="s">
        <v>385</v>
      </c>
      <c r="D40" s="20" t="s">
        <v>366</v>
      </c>
      <c r="E40" s="14" t="s">
        <v>409</v>
      </c>
      <c r="F40" s="24">
        <f>SUM('[2]сельское хоз'!AS99)</f>
        <v>1000</v>
      </c>
    </row>
    <row r="41" spans="1:6" ht="30">
      <c r="A41" s="13" t="s">
        <v>410</v>
      </c>
      <c r="B41" s="23" t="s">
        <v>411</v>
      </c>
      <c r="C41" s="23"/>
      <c r="D41" s="14"/>
      <c r="E41" s="25"/>
      <c r="F41" s="24">
        <f>SUM(F42)</f>
        <v>501</v>
      </c>
    </row>
    <row r="42" spans="1:6" ht="105.75" customHeight="1">
      <c r="A42" s="17" t="s">
        <v>412</v>
      </c>
      <c r="B42" s="19" t="s">
        <v>413</v>
      </c>
      <c r="C42" s="19" t="s">
        <v>355</v>
      </c>
      <c r="D42" s="19" t="s">
        <v>356</v>
      </c>
      <c r="E42" s="23" t="s">
        <v>356</v>
      </c>
      <c r="F42" s="15">
        <f>SUM('[2]Прил 3 испр'!F191)</f>
        <v>501</v>
      </c>
    </row>
    <row r="43" spans="1:6" ht="48.75" customHeight="1">
      <c r="A43" s="10" t="s">
        <v>414</v>
      </c>
      <c r="B43" s="11" t="s">
        <v>415</v>
      </c>
      <c r="C43" s="11"/>
      <c r="D43" s="11"/>
      <c r="E43" s="11"/>
      <c r="F43" s="22">
        <f>SUM(F44:F46)</f>
        <v>22509</v>
      </c>
    </row>
    <row r="44" spans="1:6" ht="76.5" customHeight="1">
      <c r="A44" s="17" t="s">
        <v>416</v>
      </c>
      <c r="B44" s="23" t="s">
        <v>417</v>
      </c>
      <c r="C44" s="23" t="s">
        <v>381</v>
      </c>
      <c r="D44" s="23" t="s">
        <v>366</v>
      </c>
      <c r="E44" s="23" t="s">
        <v>384</v>
      </c>
      <c r="F44" s="24">
        <f>SUM('[2]Прил 3 испр'!F130)</f>
        <v>17190.2</v>
      </c>
    </row>
    <row r="45" spans="1:6" ht="81.75" customHeight="1">
      <c r="A45" s="17" t="s">
        <v>418</v>
      </c>
      <c r="B45" s="23" t="s">
        <v>419</v>
      </c>
      <c r="C45" s="23" t="s">
        <v>381</v>
      </c>
      <c r="D45" s="23" t="s">
        <v>366</v>
      </c>
      <c r="E45" s="23" t="s">
        <v>384</v>
      </c>
      <c r="F45" s="24">
        <f>SUM('[2]сельское хоз'!AU99)</f>
        <v>1273.1</v>
      </c>
    </row>
    <row r="46" spans="1:6" ht="42.75" customHeight="1">
      <c r="A46" s="17" t="s">
        <v>420</v>
      </c>
      <c r="B46" s="23" t="s">
        <v>421</v>
      </c>
      <c r="C46" s="23" t="s">
        <v>381</v>
      </c>
      <c r="D46" s="23" t="s">
        <v>366</v>
      </c>
      <c r="E46" s="23" t="s">
        <v>384</v>
      </c>
      <c r="F46" s="24">
        <f>SUM('[2]Прил 3 испр'!F135+'[2]сельское хоз'!AV99)</f>
        <v>4045.7</v>
      </c>
    </row>
    <row r="47" spans="1:6" ht="54" customHeight="1">
      <c r="A47" s="26" t="s">
        <v>422</v>
      </c>
      <c r="B47" s="27" t="s">
        <v>423</v>
      </c>
      <c r="C47" s="27"/>
      <c r="D47" s="27"/>
      <c r="E47" s="27"/>
      <c r="F47" s="28">
        <f>SUM(F48)</f>
        <v>90</v>
      </c>
    </row>
    <row r="48" spans="1:6" ht="65.25" customHeight="1">
      <c r="A48" s="17" t="s">
        <v>424</v>
      </c>
      <c r="B48" s="29" t="s">
        <v>425</v>
      </c>
      <c r="C48" s="29" t="s">
        <v>396</v>
      </c>
      <c r="D48" s="29" t="s">
        <v>397</v>
      </c>
      <c r="E48" s="29" t="s">
        <v>406</v>
      </c>
      <c r="F48" s="30">
        <f>SUM('[2]Прил 3 испр'!F255)</f>
        <v>90</v>
      </c>
    </row>
    <row r="49" spans="1:6" ht="49.5" customHeight="1">
      <c r="A49" s="10" t="s">
        <v>426</v>
      </c>
      <c r="B49" s="11" t="s">
        <v>427</v>
      </c>
      <c r="C49" s="11"/>
      <c r="D49" s="11"/>
      <c r="E49" s="11"/>
      <c r="F49" s="22">
        <f>SUM(F51+F67)</f>
        <v>59227.4</v>
      </c>
    </row>
    <row r="50" spans="1:6" ht="36.75" customHeight="1">
      <c r="A50" s="13" t="s">
        <v>428</v>
      </c>
      <c r="B50" s="14"/>
      <c r="C50" s="14"/>
      <c r="D50" s="14"/>
      <c r="E50" s="14"/>
      <c r="F50" s="21">
        <v>0</v>
      </c>
    </row>
    <row r="51" spans="1:6" ht="55.5" customHeight="1">
      <c r="A51" s="13" t="s">
        <v>429</v>
      </c>
      <c r="B51" s="14" t="s">
        <v>430</v>
      </c>
      <c r="C51" s="14"/>
      <c r="D51" s="14"/>
      <c r="E51" s="14"/>
      <c r="F51" s="21">
        <f>SUM(F52:F64)</f>
        <v>54974.3</v>
      </c>
    </row>
    <row r="52" spans="1:6" ht="72" customHeight="1">
      <c r="A52" s="17" t="s">
        <v>431</v>
      </c>
      <c r="B52" s="19" t="s">
        <v>432</v>
      </c>
      <c r="C52" s="19" t="s">
        <v>385</v>
      </c>
      <c r="D52" s="19" t="s">
        <v>366</v>
      </c>
      <c r="E52" s="23" t="s">
        <v>433</v>
      </c>
      <c r="F52" s="24">
        <f>SUM('[2]Прил 3 испр'!F92)</f>
        <v>240</v>
      </c>
    </row>
    <row r="53" spans="1:6" ht="106.5" customHeight="1">
      <c r="A53" s="31" t="s">
        <v>434</v>
      </c>
      <c r="B53" s="19" t="s">
        <v>435</v>
      </c>
      <c r="C53" s="19" t="s">
        <v>385</v>
      </c>
      <c r="D53" s="19" t="s">
        <v>366</v>
      </c>
      <c r="E53" s="23" t="s">
        <v>433</v>
      </c>
      <c r="F53" s="24">
        <f>SUM('[2]сельское хоз'!S61)</f>
        <v>1400</v>
      </c>
    </row>
    <row r="54" spans="1:6" ht="120.75" customHeight="1">
      <c r="A54" s="31" t="s">
        <v>436</v>
      </c>
      <c r="B54" s="19" t="s">
        <v>437</v>
      </c>
      <c r="C54" s="19" t="s">
        <v>385</v>
      </c>
      <c r="D54" s="19" t="s">
        <v>366</v>
      </c>
      <c r="E54" s="23" t="s">
        <v>433</v>
      </c>
      <c r="F54" s="24">
        <f>SUM('[2]сельское хоз'!T61)</f>
        <v>249</v>
      </c>
    </row>
    <row r="55" spans="1:6" ht="121.5" customHeight="1">
      <c r="A55" s="17" t="s">
        <v>438</v>
      </c>
      <c r="B55" s="19" t="s">
        <v>439</v>
      </c>
      <c r="C55" s="19" t="s">
        <v>385</v>
      </c>
      <c r="D55" s="19" t="s">
        <v>366</v>
      </c>
      <c r="E55" s="23" t="s">
        <v>433</v>
      </c>
      <c r="F55" s="24">
        <f>SUM('[2]сельское хоз'!U61)</f>
        <v>102</v>
      </c>
    </row>
    <row r="56" spans="1:6" ht="90" customHeight="1">
      <c r="A56" s="32" t="s">
        <v>440</v>
      </c>
      <c r="B56" s="19" t="s">
        <v>441</v>
      </c>
      <c r="C56" s="19" t="s">
        <v>385</v>
      </c>
      <c r="D56" s="19" t="s">
        <v>366</v>
      </c>
      <c r="E56" s="23" t="s">
        <v>433</v>
      </c>
      <c r="F56" s="24">
        <f>SUM('[2]сельское хоз'!V61)</f>
        <v>2296</v>
      </c>
    </row>
    <row r="57" spans="1:6" ht="78.75" customHeight="1">
      <c r="A57" s="32" t="s">
        <v>442</v>
      </c>
      <c r="B57" s="19" t="s">
        <v>443</v>
      </c>
      <c r="C57" s="19" t="s">
        <v>385</v>
      </c>
      <c r="D57" s="19" t="s">
        <v>366</v>
      </c>
      <c r="E57" s="23" t="s">
        <v>433</v>
      </c>
      <c r="F57" s="24">
        <f>SUM('[2]сельское хоз'!W61)</f>
        <v>1641</v>
      </c>
    </row>
    <row r="58" spans="1:6" ht="78" customHeight="1">
      <c r="A58" s="32" t="s">
        <v>444</v>
      </c>
      <c r="B58" s="19" t="s">
        <v>445</v>
      </c>
      <c r="C58" s="19" t="s">
        <v>385</v>
      </c>
      <c r="D58" s="19" t="s">
        <v>366</v>
      </c>
      <c r="E58" s="23" t="s">
        <v>433</v>
      </c>
      <c r="F58" s="24">
        <f>SUM('[2]сельское хоз'!X61)</f>
        <v>16191.2</v>
      </c>
    </row>
    <row r="59" spans="1:6" ht="90.75" customHeight="1">
      <c r="A59" s="32" t="s">
        <v>446</v>
      </c>
      <c r="B59" s="19" t="s">
        <v>447</v>
      </c>
      <c r="C59" s="19" t="s">
        <v>385</v>
      </c>
      <c r="D59" s="19" t="s">
        <v>366</v>
      </c>
      <c r="E59" s="23" t="s">
        <v>433</v>
      </c>
      <c r="F59" s="24">
        <f>SUM('[2]сельское хоз'!Y61)</f>
        <v>153.8</v>
      </c>
    </row>
    <row r="60" spans="1:6" ht="106.5" customHeight="1">
      <c r="A60" s="32" t="s">
        <v>448</v>
      </c>
      <c r="B60" s="19" t="s">
        <v>449</v>
      </c>
      <c r="C60" s="19" t="s">
        <v>385</v>
      </c>
      <c r="D60" s="19" t="s">
        <v>366</v>
      </c>
      <c r="E60" s="23" t="s">
        <v>433</v>
      </c>
      <c r="F60" s="24">
        <f>SUM('[2]сельское хоз'!Z61)</f>
        <v>556</v>
      </c>
    </row>
    <row r="61" spans="1:6" ht="118.5" customHeight="1">
      <c r="A61" s="32" t="s">
        <v>450</v>
      </c>
      <c r="B61" s="19" t="s">
        <v>451</v>
      </c>
      <c r="C61" s="19" t="s">
        <v>385</v>
      </c>
      <c r="D61" s="19" t="s">
        <v>366</v>
      </c>
      <c r="E61" s="23" t="s">
        <v>433</v>
      </c>
      <c r="F61" s="24">
        <f>SUM('[2]сельское хоз'!AA61)</f>
        <v>635</v>
      </c>
    </row>
    <row r="62" spans="1:6" ht="106.5" customHeight="1">
      <c r="A62" s="32" t="s">
        <v>452</v>
      </c>
      <c r="B62" s="19" t="s">
        <v>453</v>
      </c>
      <c r="C62" s="19" t="s">
        <v>385</v>
      </c>
      <c r="D62" s="19" t="s">
        <v>366</v>
      </c>
      <c r="E62" s="23" t="s">
        <v>433</v>
      </c>
      <c r="F62" s="24">
        <f>SUM('[2]сельское хоз'!AB61)</f>
        <v>15000</v>
      </c>
    </row>
    <row r="63" spans="1:6" ht="122.25" customHeight="1">
      <c r="A63" s="32" t="s">
        <v>454</v>
      </c>
      <c r="B63" s="19" t="s">
        <v>455</v>
      </c>
      <c r="C63" s="19" t="s">
        <v>385</v>
      </c>
      <c r="D63" s="19" t="s">
        <v>366</v>
      </c>
      <c r="E63" s="23" t="s">
        <v>433</v>
      </c>
      <c r="F63" s="24">
        <f>SUM('[2]сельское хоз'!AC61)</f>
        <v>4.3</v>
      </c>
    </row>
    <row r="64" spans="1:6" ht="104.25" customHeight="1">
      <c r="A64" s="32" t="s">
        <v>456</v>
      </c>
      <c r="B64" s="19" t="s">
        <v>457</v>
      </c>
      <c r="C64" s="19" t="s">
        <v>385</v>
      </c>
      <c r="D64" s="19" t="s">
        <v>366</v>
      </c>
      <c r="E64" s="23" t="s">
        <v>433</v>
      </c>
      <c r="F64" s="24">
        <f>SUM('[2]сельское хоз'!AF61)</f>
        <v>16506</v>
      </c>
    </row>
    <row r="65" spans="1:6" ht="66.75" customHeight="1">
      <c r="A65" s="132" t="s">
        <v>458</v>
      </c>
      <c r="B65" s="23" t="s">
        <v>459</v>
      </c>
      <c r="C65" s="23"/>
      <c r="D65" s="23"/>
      <c r="E65" s="23"/>
      <c r="F65" s="24">
        <v>0</v>
      </c>
    </row>
    <row r="66" spans="1:6" ht="63.75" customHeight="1">
      <c r="A66" s="132" t="s">
        <v>460</v>
      </c>
      <c r="B66" s="23" t="s">
        <v>461</v>
      </c>
      <c r="C66" s="23"/>
      <c r="D66" s="23"/>
      <c r="E66" s="23"/>
      <c r="F66" s="24">
        <v>0</v>
      </c>
    </row>
    <row r="67" spans="1:6" ht="55.5" customHeight="1">
      <c r="A67" s="33" t="s">
        <v>462</v>
      </c>
      <c r="B67" s="34" t="s">
        <v>463</v>
      </c>
      <c r="C67" s="34"/>
      <c r="D67" s="34"/>
      <c r="E67" s="34"/>
      <c r="F67" s="35">
        <f>SUM(F68:F72)</f>
        <v>4253.099999999999</v>
      </c>
    </row>
    <row r="68" spans="1:6" ht="106.5" customHeight="1">
      <c r="A68" s="17" t="s">
        <v>464</v>
      </c>
      <c r="B68" s="23" t="s">
        <v>465</v>
      </c>
      <c r="C68" s="23" t="s">
        <v>365</v>
      </c>
      <c r="D68" s="23" t="s">
        <v>357</v>
      </c>
      <c r="E68" s="23" t="s">
        <v>366</v>
      </c>
      <c r="F68" s="24">
        <f>SUM('[2]Прил 3 испр'!F29)</f>
        <v>341.79999999999995</v>
      </c>
    </row>
    <row r="69" spans="1:6" ht="75">
      <c r="A69" s="17" t="s">
        <v>466</v>
      </c>
      <c r="B69" s="23" t="s">
        <v>467</v>
      </c>
      <c r="C69" s="23" t="s">
        <v>468</v>
      </c>
      <c r="D69" s="23" t="s">
        <v>366</v>
      </c>
      <c r="E69" s="23" t="s">
        <v>433</v>
      </c>
      <c r="F69" s="24">
        <f>SUM('[2]Прил 3 испр'!F118)</f>
        <v>30</v>
      </c>
    </row>
    <row r="70" spans="1:6" ht="75">
      <c r="A70" s="17" t="s">
        <v>466</v>
      </c>
      <c r="B70" s="19" t="s">
        <v>467</v>
      </c>
      <c r="C70" s="19" t="s">
        <v>381</v>
      </c>
      <c r="D70" s="19" t="s">
        <v>366</v>
      </c>
      <c r="E70" s="23" t="s">
        <v>433</v>
      </c>
      <c r="F70" s="24">
        <f>SUM('[2]Прил 3 испр'!F120)</f>
        <v>3230.4</v>
      </c>
    </row>
    <row r="71" spans="1:6" ht="87.75" customHeight="1">
      <c r="A71" s="17" t="s">
        <v>469</v>
      </c>
      <c r="B71" s="19" t="s">
        <v>470</v>
      </c>
      <c r="C71" s="19" t="s">
        <v>365</v>
      </c>
      <c r="D71" s="19" t="s">
        <v>366</v>
      </c>
      <c r="E71" s="23" t="s">
        <v>433</v>
      </c>
      <c r="F71" s="24">
        <f>SUM('[2]Прил 3 испр'!F121)</f>
        <v>641.5</v>
      </c>
    </row>
    <row r="72" spans="1:6" ht="104.25" customHeight="1">
      <c r="A72" s="17" t="s">
        <v>469</v>
      </c>
      <c r="B72" s="19" t="s">
        <v>470</v>
      </c>
      <c r="C72" s="19" t="s">
        <v>381</v>
      </c>
      <c r="D72" s="19" t="s">
        <v>366</v>
      </c>
      <c r="E72" s="23" t="s">
        <v>433</v>
      </c>
      <c r="F72" s="24">
        <f>SUM('[2]Прил 3 испр'!F122)</f>
        <v>9.4</v>
      </c>
    </row>
    <row r="73" spans="1:6" ht="61.5" customHeight="1">
      <c r="A73" s="33" t="s">
        <v>471</v>
      </c>
      <c r="B73" s="36" t="s">
        <v>472</v>
      </c>
      <c r="C73" s="36"/>
      <c r="D73" s="36"/>
      <c r="E73" s="36"/>
      <c r="F73" s="37">
        <f>SUM(F74+F76+F78)</f>
        <v>43671.8</v>
      </c>
    </row>
    <row r="74" spans="1:6" ht="26.25" customHeight="1">
      <c r="A74" s="38" t="s">
        <v>473</v>
      </c>
      <c r="B74" s="39" t="s">
        <v>474</v>
      </c>
      <c r="C74" s="39"/>
      <c r="D74" s="39"/>
      <c r="E74" s="39"/>
      <c r="F74" s="40">
        <f>SUM(F75)</f>
        <v>540</v>
      </c>
    </row>
    <row r="75" spans="1:6" ht="70.5" customHeight="1">
      <c r="A75" s="16" t="s">
        <v>475</v>
      </c>
      <c r="B75" s="39" t="s">
        <v>476</v>
      </c>
      <c r="C75" s="39" t="s">
        <v>381</v>
      </c>
      <c r="D75" s="39" t="s">
        <v>433</v>
      </c>
      <c r="E75" s="39" t="s">
        <v>358</v>
      </c>
      <c r="F75" s="40">
        <f>SUM('[2]Прил 3 испр'!F154)</f>
        <v>540</v>
      </c>
    </row>
    <row r="76" spans="1:6" ht="38.25" customHeight="1">
      <c r="A76" s="38" t="s">
        <v>477</v>
      </c>
      <c r="B76" s="39" t="s">
        <v>478</v>
      </c>
      <c r="C76" s="39"/>
      <c r="D76" s="39"/>
      <c r="E76" s="39"/>
      <c r="F76" s="40">
        <f>SUM(F77)</f>
        <v>1365</v>
      </c>
    </row>
    <row r="77" spans="1:6" ht="90">
      <c r="A77" s="17" t="s">
        <v>479</v>
      </c>
      <c r="B77" s="39" t="s">
        <v>480</v>
      </c>
      <c r="C77" s="39" t="s">
        <v>381</v>
      </c>
      <c r="D77" s="39" t="s">
        <v>433</v>
      </c>
      <c r="E77" s="39" t="s">
        <v>358</v>
      </c>
      <c r="F77" s="40">
        <f>SUM('[2]Прил 3 испр'!F156)</f>
        <v>1365</v>
      </c>
    </row>
    <row r="78" spans="1:6" ht="39" customHeight="1">
      <c r="A78" s="38" t="s">
        <v>481</v>
      </c>
      <c r="B78" s="19" t="s">
        <v>482</v>
      </c>
      <c r="C78" s="19"/>
      <c r="D78" s="20"/>
      <c r="E78" s="39"/>
      <c r="F78" s="40">
        <f>SUM(F80+F79)</f>
        <v>41766.8</v>
      </c>
    </row>
    <row r="79" spans="1:6" ht="88.5" customHeight="1">
      <c r="A79" s="32" t="s">
        <v>483</v>
      </c>
      <c r="B79" s="20" t="s">
        <v>484</v>
      </c>
      <c r="C79" s="20" t="s">
        <v>381</v>
      </c>
      <c r="D79" s="20" t="s">
        <v>433</v>
      </c>
      <c r="E79" s="39" t="s">
        <v>358</v>
      </c>
      <c r="F79" s="40">
        <f>SUM('[2]жкх'!C101)</f>
        <v>100</v>
      </c>
    </row>
    <row r="80" spans="1:6" ht="117.75" customHeight="1">
      <c r="A80" s="16" t="s">
        <v>485</v>
      </c>
      <c r="B80" s="20" t="s">
        <v>486</v>
      </c>
      <c r="C80" s="20" t="s">
        <v>381</v>
      </c>
      <c r="D80" s="20" t="s">
        <v>433</v>
      </c>
      <c r="E80" s="39" t="s">
        <v>358</v>
      </c>
      <c r="F80" s="40">
        <f>SUM('[2]Прил 3 испр'!F160)</f>
        <v>41666.8</v>
      </c>
    </row>
    <row r="81" spans="1:6" ht="87.75" customHeight="1">
      <c r="A81" s="41" t="s">
        <v>487</v>
      </c>
      <c r="B81" s="27" t="s">
        <v>488</v>
      </c>
      <c r="C81" s="27"/>
      <c r="D81" s="27"/>
      <c r="E81" s="27"/>
      <c r="F81" s="28">
        <v>0</v>
      </c>
    </row>
    <row r="82" spans="1:6" ht="51" customHeight="1">
      <c r="A82" s="42" t="s">
        <v>489</v>
      </c>
      <c r="B82" s="25" t="s">
        <v>490</v>
      </c>
      <c r="C82" s="25"/>
      <c r="D82" s="25"/>
      <c r="E82" s="25"/>
      <c r="F82" s="43">
        <f>SUM(F83+F85+F87+F92)</f>
        <v>16190.9</v>
      </c>
    </row>
    <row r="83" spans="1:6" ht="47.25" customHeight="1">
      <c r="A83" s="44" t="s">
        <v>491</v>
      </c>
      <c r="B83" s="14" t="s">
        <v>492</v>
      </c>
      <c r="C83" s="14"/>
      <c r="D83" s="14"/>
      <c r="E83" s="14"/>
      <c r="F83" s="21">
        <f>SUM(F84)</f>
        <v>255</v>
      </c>
    </row>
    <row r="84" spans="1:6" ht="97.5" customHeight="1">
      <c r="A84" s="16" t="s">
        <v>493</v>
      </c>
      <c r="B84" s="14" t="s">
        <v>494</v>
      </c>
      <c r="C84" s="14" t="s">
        <v>381</v>
      </c>
      <c r="D84" s="14" t="s">
        <v>409</v>
      </c>
      <c r="E84" s="14" t="s">
        <v>357</v>
      </c>
      <c r="F84" s="21">
        <f>SUM('[2]Прил 3 испр'!F221)</f>
        <v>255</v>
      </c>
    </row>
    <row r="85" spans="1:6" ht="33.75" customHeight="1">
      <c r="A85" s="44" t="s">
        <v>495</v>
      </c>
      <c r="B85" s="14" t="s">
        <v>496</v>
      </c>
      <c r="C85" s="14"/>
      <c r="D85" s="14"/>
      <c r="E85" s="14"/>
      <c r="F85" s="21">
        <f>SUM(F86)</f>
        <v>260.5</v>
      </c>
    </row>
    <row r="86" spans="1:6" ht="75.75" customHeight="1">
      <c r="A86" s="16" t="s">
        <v>497</v>
      </c>
      <c r="B86" s="14" t="s">
        <v>498</v>
      </c>
      <c r="C86" s="14" t="s">
        <v>381</v>
      </c>
      <c r="D86" s="14" t="s">
        <v>409</v>
      </c>
      <c r="E86" s="14" t="s">
        <v>366</v>
      </c>
      <c r="F86" s="21">
        <f>SUM('[2]Прил 3 испр'!F235)</f>
        <v>260.5</v>
      </c>
    </row>
    <row r="87" spans="1:6" ht="38.25" customHeight="1">
      <c r="A87" s="44" t="s">
        <v>499</v>
      </c>
      <c r="B87" s="14" t="s">
        <v>500</v>
      </c>
      <c r="C87" s="14"/>
      <c r="D87" s="14"/>
      <c r="E87" s="14"/>
      <c r="F87" s="21">
        <f>SUM(F88:F91)</f>
        <v>492</v>
      </c>
    </row>
    <row r="88" spans="1:6" ht="60" customHeight="1">
      <c r="A88" s="17" t="s">
        <v>501</v>
      </c>
      <c r="B88" s="14" t="s">
        <v>502</v>
      </c>
      <c r="C88" s="14" t="s">
        <v>381</v>
      </c>
      <c r="D88" s="14" t="s">
        <v>409</v>
      </c>
      <c r="E88" s="14" t="s">
        <v>366</v>
      </c>
      <c r="F88" s="21">
        <f>SUM('[2]Прил 3 испр'!F241)</f>
        <v>60</v>
      </c>
    </row>
    <row r="89" spans="1:6" ht="63.75" customHeight="1">
      <c r="A89" s="17" t="s">
        <v>501</v>
      </c>
      <c r="B89" s="14" t="s">
        <v>502</v>
      </c>
      <c r="C89" s="14" t="s">
        <v>355</v>
      </c>
      <c r="D89" s="14" t="s">
        <v>409</v>
      </c>
      <c r="E89" s="14" t="s">
        <v>366</v>
      </c>
      <c r="F89" s="21">
        <f>SUM('[2]Прил 3 испр'!F242)</f>
        <v>40</v>
      </c>
    </row>
    <row r="90" spans="1:6" ht="105.75" customHeight="1">
      <c r="A90" s="16" t="s">
        <v>0</v>
      </c>
      <c r="B90" s="14" t="s">
        <v>1</v>
      </c>
      <c r="C90" s="14" t="s">
        <v>2</v>
      </c>
      <c r="D90" s="14" t="s">
        <v>409</v>
      </c>
      <c r="E90" s="14" t="s">
        <v>357</v>
      </c>
      <c r="F90" s="21">
        <f>SUM('[2]Прил 3 испр'!F223)</f>
        <v>292</v>
      </c>
    </row>
    <row r="91" spans="1:6" ht="102.75" customHeight="1">
      <c r="A91" s="16" t="s">
        <v>0</v>
      </c>
      <c r="B91" s="14" t="s">
        <v>1</v>
      </c>
      <c r="C91" s="14" t="s">
        <v>355</v>
      </c>
      <c r="D91" s="14" t="s">
        <v>409</v>
      </c>
      <c r="E91" s="14" t="s">
        <v>357</v>
      </c>
      <c r="F91" s="21">
        <f>SUM('[2]Прил 3 испр'!F224)</f>
        <v>100</v>
      </c>
    </row>
    <row r="92" spans="1:6" ht="60.75" customHeight="1">
      <c r="A92" s="45" t="s">
        <v>3</v>
      </c>
      <c r="B92" s="14" t="s">
        <v>4</v>
      </c>
      <c r="C92" s="14"/>
      <c r="D92" s="14"/>
      <c r="E92" s="14"/>
      <c r="F92" s="21">
        <f>SUM(F93:F97)</f>
        <v>15183.4</v>
      </c>
    </row>
    <row r="93" spans="1:6" ht="90" customHeight="1">
      <c r="A93" s="17" t="s">
        <v>5</v>
      </c>
      <c r="B93" s="14" t="s">
        <v>6</v>
      </c>
      <c r="C93" s="14" t="s">
        <v>355</v>
      </c>
      <c r="D93" s="14" t="s">
        <v>409</v>
      </c>
      <c r="E93" s="14" t="s">
        <v>357</v>
      </c>
      <c r="F93" s="21">
        <f>SUM('[2]Прил 3 испр'!F226)</f>
        <v>11787</v>
      </c>
    </row>
    <row r="94" spans="1:6" ht="95.25" customHeight="1">
      <c r="A94" s="17" t="s">
        <v>7</v>
      </c>
      <c r="B94" s="14" t="s">
        <v>8</v>
      </c>
      <c r="C94" s="14" t="s">
        <v>355</v>
      </c>
      <c r="D94" s="14" t="s">
        <v>409</v>
      </c>
      <c r="E94" s="14" t="s">
        <v>357</v>
      </c>
      <c r="F94" s="21">
        <f>SUM('[2]Прил 3 испр'!F228)</f>
        <v>2855.9</v>
      </c>
    </row>
    <row r="95" spans="1:6" ht="102.75" customHeight="1">
      <c r="A95" s="17" t="s">
        <v>9</v>
      </c>
      <c r="B95" s="14" t="s">
        <v>10</v>
      </c>
      <c r="C95" s="14" t="s">
        <v>355</v>
      </c>
      <c r="D95" s="14" t="s">
        <v>409</v>
      </c>
      <c r="E95" s="14" t="s">
        <v>357</v>
      </c>
      <c r="F95" s="21">
        <f>SUM('[2]Прил 3 испр'!F230)</f>
        <v>13.9</v>
      </c>
    </row>
    <row r="96" spans="1:6" ht="60" customHeight="1">
      <c r="A96" s="17" t="s">
        <v>11</v>
      </c>
      <c r="B96" s="14" t="s">
        <v>12</v>
      </c>
      <c r="C96" s="14" t="s">
        <v>2</v>
      </c>
      <c r="D96" s="14" t="s">
        <v>409</v>
      </c>
      <c r="E96" s="14" t="s">
        <v>357</v>
      </c>
      <c r="F96" s="21">
        <f>SUM('[2]нес Культура'!P62)</f>
        <v>71.6</v>
      </c>
    </row>
    <row r="97" spans="1:6" ht="92.25" customHeight="1">
      <c r="A97" s="16" t="s">
        <v>13</v>
      </c>
      <c r="B97" s="14" t="s">
        <v>14</v>
      </c>
      <c r="C97" s="14" t="s">
        <v>355</v>
      </c>
      <c r="D97" s="14" t="s">
        <v>409</v>
      </c>
      <c r="E97" s="14" t="s">
        <v>366</v>
      </c>
      <c r="F97" s="21">
        <f>SUM('[2]Прил 3 испр'!F239)</f>
        <v>455</v>
      </c>
    </row>
    <row r="98" spans="1:6" ht="33" customHeight="1">
      <c r="A98" s="10" t="s">
        <v>15</v>
      </c>
      <c r="B98" s="11" t="s">
        <v>16</v>
      </c>
      <c r="C98" s="11"/>
      <c r="D98" s="11"/>
      <c r="E98" s="11"/>
      <c r="F98" s="22">
        <f>SUM(F99:F101)</f>
        <v>349.5</v>
      </c>
    </row>
    <row r="99" spans="1:6" ht="66" customHeight="1">
      <c r="A99" s="16" t="s">
        <v>17</v>
      </c>
      <c r="B99" s="23" t="s">
        <v>18</v>
      </c>
      <c r="C99" s="23" t="s">
        <v>355</v>
      </c>
      <c r="D99" s="23" t="s">
        <v>19</v>
      </c>
      <c r="E99" s="23" t="s">
        <v>358</v>
      </c>
      <c r="F99" s="24">
        <f>SUM('[2]Прил 3 испр'!F264)</f>
        <v>70</v>
      </c>
    </row>
    <row r="100" spans="1:6" ht="63.75" customHeight="1">
      <c r="A100" s="17" t="s">
        <v>20</v>
      </c>
      <c r="B100" s="23" t="s">
        <v>21</v>
      </c>
      <c r="C100" s="23" t="s">
        <v>381</v>
      </c>
      <c r="D100" s="23" t="s">
        <v>19</v>
      </c>
      <c r="E100" s="23" t="s">
        <v>358</v>
      </c>
      <c r="F100" s="24">
        <f>SUM('[2]Прил 3 испр'!F266)</f>
        <v>247.5</v>
      </c>
    </row>
    <row r="101" spans="1:6" ht="59.25" customHeight="1">
      <c r="A101" s="17" t="s">
        <v>20</v>
      </c>
      <c r="B101" s="23" t="s">
        <v>21</v>
      </c>
      <c r="C101" s="23" t="s">
        <v>355</v>
      </c>
      <c r="D101" s="23" t="s">
        <v>19</v>
      </c>
      <c r="E101" s="23" t="s">
        <v>358</v>
      </c>
      <c r="F101" s="24">
        <f>SUM('[2]Прил 3 испр'!F267)</f>
        <v>32</v>
      </c>
    </row>
    <row r="102" spans="1:6" ht="51" customHeight="1">
      <c r="A102" s="7" t="s">
        <v>22</v>
      </c>
      <c r="B102" s="11" t="s">
        <v>23</v>
      </c>
      <c r="C102" s="11"/>
      <c r="D102" s="11"/>
      <c r="E102" s="11"/>
      <c r="F102" s="22">
        <f>SUM(F103+F106)</f>
        <v>1428</v>
      </c>
    </row>
    <row r="103" spans="1:6" ht="45">
      <c r="A103" s="44" t="s">
        <v>24</v>
      </c>
      <c r="B103" s="14" t="s">
        <v>25</v>
      </c>
      <c r="C103" s="14"/>
      <c r="D103" s="14"/>
      <c r="E103" s="14"/>
      <c r="F103" s="21">
        <f>SUM(F104:F105)</f>
        <v>428</v>
      </c>
    </row>
    <row r="104" spans="1:6" ht="90" customHeight="1">
      <c r="A104" s="17" t="s">
        <v>26</v>
      </c>
      <c r="B104" s="19" t="s">
        <v>27</v>
      </c>
      <c r="C104" s="19" t="s">
        <v>355</v>
      </c>
      <c r="D104" s="20" t="s">
        <v>356</v>
      </c>
      <c r="E104" s="14" t="s">
        <v>356</v>
      </c>
      <c r="F104" s="21">
        <f>SUM('[2]Прил 3 испр'!F193)</f>
        <v>50</v>
      </c>
    </row>
    <row r="105" spans="1:6" ht="75">
      <c r="A105" s="16" t="s">
        <v>28</v>
      </c>
      <c r="B105" s="14" t="s">
        <v>29</v>
      </c>
      <c r="C105" s="14" t="s">
        <v>381</v>
      </c>
      <c r="D105" s="14" t="s">
        <v>356</v>
      </c>
      <c r="E105" s="14" t="s">
        <v>356</v>
      </c>
      <c r="F105" s="21">
        <f>SUM('[2]Прил 3 испр'!F195)</f>
        <v>378</v>
      </c>
    </row>
    <row r="106" spans="1:6" ht="36" customHeight="1">
      <c r="A106" s="44" t="s">
        <v>30</v>
      </c>
      <c r="B106" s="14" t="s">
        <v>31</v>
      </c>
      <c r="C106" s="14"/>
      <c r="D106" s="14"/>
      <c r="E106" s="14"/>
      <c r="F106" s="21">
        <f>SUM(F107)</f>
        <v>1000</v>
      </c>
    </row>
    <row r="107" spans="1:6" ht="75" customHeight="1">
      <c r="A107" s="16" t="s">
        <v>32</v>
      </c>
      <c r="B107" s="19" t="s">
        <v>33</v>
      </c>
      <c r="C107" s="19" t="s">
        <v>396</v>
      </c>
      <c r="D107" s="20" t="s">
        <v>397</v>
      </c>
      <c r="E107" s="14" t="s">
        <v>406</v>
      </c>
      <c r="F107" s="21">
        <f>SUM('[2]Прил 3 испр'!F257)</f>
        <v>1000</v>
      </c>
    </row>
    <row r="108" spans="1:6" ht="39.75" customHeight="1">
      <c r="A108" s="7" t="s">
        <v>34</v>
      </c>
      <c r="B108" s="34" t="s">
        <v>35</v>
      </c>
      <c r="C108" s="34"/>
      <c r="D108" s="34"/>
      <c r="E108" s="34"/>
      <c r="F108" s="35">
        <f>SUM(F109)</f>
        <v>500</v>
      </c>
    </row>
    <row r="109" spans="1:6" ht="57" customHeight="1">
      <c r="A109" s="16" t="s">
        <v>36</v>
      </c>
      <c r="B109" s="46" t="s">
        <v>37</v>
      </c>
      <c r="C109" s="46" t="s">
        <v>381</v>
      </c>
      <c r="D109" s="46" t="s">
        <v>409</v>
      </c>
      <c r="E109" s="46" t="s">
        <v>366</v>
      </c>
      <c r="F109" s="9">
        <f>SUM('[2]Прил 3 испр'!F244)</f>
        <v>500</v>
      </c>
    </row>
    <row r="110" spans="1:6" ht="42.75">
      <c r="A110" s="7" t="s">
        <v>38</v>
      </c>
      <c r="B110" s="11" t="s">
        <v>39</v>
      </c>
      <c r="C110" s="11"/>
      <c r="D110" s="11"/>
      <c r="E110" s="11"/>
      <c r="F110" s="22">
        <f>SUM(F111+F113+F116+F119)</f>
        <v>517.5</v>
      </c>
    </row>
    <row r="111" spans="1:6" ht="52.5" customHeight="1">
      <c r="A111" s="44" t="s">
        <v>40</v>
      </c>
      <c r="B111" s="14" t="s">
        <v>41</v>
      </c>
      <c r="C111" s="14"/>
      <c r="D111" s="14"/>
      <c r="E111" s="14"/>
      <c r="F111" s="21">
        <f>SUM(F112)</f>
        <v>116</v>
      </c>
    </row>
    <row r="112" spans="1:6" ht="95.25" customHeight="1">
      <c r="A112" s="16" t="s">
        <v>42</v>
      </c>
      <c r="B112" s="14" t="s">
        <v>43</v>
      </c>
      <c r="C112" s="14" t="s">
        <v>381</v>
      </c>
      <c r="D112" s="14" t="s">
        <v>356</v>
      </c>
      <c r="E112" s="14" t="s">
        <v>384</v>
      </c>
      <c r="F112" s="21">
        <f>SUM('[2]Прил 3 испр'!F213)</f>
        <v>116</v>
      </c>
    </row>
    <row r="113" spans="1:6" ht="42.75" customHeight="1">
      <c r="A113" s="44" t="s">
        <v>44</v>
      </c>
      <c r="B113" s="14" t="s">
        <v>45</v>
      </c>
      <c r="C113" s="14"/>
      <c r="D113" s="14"/>
      <c r="E113" s="14"/>
      <c r="F113" s="21">
        <f>SUM(F114:F115)</f>
        <v>52</v>
      </c>
    </row>
    <row r="114" spans="1:6" ht="135" customHeight="1">
      <c r="A114" s="17" t="s">
        <v>46</v>
      </c>
      <c r="B114" s="14" t="s">
        <v>47</v>
      </c>
      <c r="C114" s="14" t="s">
        <v>355</v>
      </c>
      <c r="D114" s="14" t="s">
        <v>409</v>
      </c>
      <c r="E114" s="14" t="s">
        <v>366</v>
      </c>
      <c r="F114" s="21">
        <f>SUM('[2]Прил 3 испр'!F246)</f>
        <v>26</v>
      </c>
    </row>
    <row r="115" spans="1:6" ht="153.75" customHeight="1">
      <c r="A115" s="17" t="s">
        <v>46</v>
      </c>
      <c r="B115" s="14" t="s">
        <v>47</v>
      </c>
      <c r="C115" s="14" t="s">
        <v>381</v>
      </c>
      <c r="D115" s="14" t="s">
        <v>406</v>
      </c>
      <c r="E115" s="14" t="s">
        <v>48</v>
      </c>
      <c r="F115" s="21">
        <f>SUM('[2]Прил 3 испр'!F88)</f>
        <v>26</v>
      </c>
    </row>
    <row r="116" spans="1:6" ht="60" customHeight="1">
      <c r="A116" s="44" t="s">
        <v>49</v>
      </c>
      <c r="B116" s="14" t="s">
        <v>50</v>
      </c>
      <c r="C116" s="14"/>
      <c r="D116" s="14"/>
      <c r="E116" s="14"/>
      <c r="F116" s="21">
        <f>SUM(F117:F118)</f>
        <v>125</v>
      </c>
    </row>
    <row r="117" spans="1:6" ht="92.25" customHeight="1">
      <c r="A117" s="16" t="s">
        <v>51</v>
      </c>
      <c r="B117" s="14" t="s">
        <v>52</v>
      </c>
      <c r="C117" s="14" t="s">
        <v>381</v>
      </c>
      <c r="D117" s="14" t="s">
        <v>406</v>
      </c>
      <c r="E117" s="14" t="s">
        <v>384</v>
      </c>
      <c r="F117" s="21">
        <f>SUM('[2]Прил 3 испр'!F83)</f>
        <v>25</v>
      </c>
    </row>
    <row r="118" spans="1:6" ht="105" customHeight="1">
      <c r="A118" s="16" t="s">
        <v>53</v>
      </c>
      <c r="B118" s="14" t="s">
        <v>54</v>
      </c>
      <c r="C118" s="14" t="s">
        <v>381</v>
      </c>
      <c r="D118" s="14" t="s">
        <v>406</v>
      </c>
      <c r="E118" s="14" t="s">
        <v>384</v>
      </c>
      <c r="F118" s="21">
        <f>SUM('[2]Прил 3 испр'!F81)</f>
        <v>100</v>
      </c>
    </row>
    <row r="119" spans="1:6" ht="57" customHeight="1">
      <c r="A119" s="44" t="s">
        <v>55</v>
      </c>
      <c r="B119" s="14" t="s">
        <v>56</v>
      </c>
      <c r="C119" s="14"/>
      <c r="D119" s="14"/>
      <c r="E119" s="14"/>
      <c r="F119" s="21">
        <f>SUM(F120:F123)</f>
        <v>224.5</v>
      </c>
    </row>
    <row r="120" spans="1:6" ht="105">
      <c r="A120" s="16" t="s">
        <v>57</v>
      </c>
      <c r="B120" s="14" t="s">
        <v>58</v>
      </c>
      <c r="C120" s="14" t="s">
        <v>381</v>
      </c>
      <c r="D120" s="14" t="s">
        <v>433</v>
      </c>
      <c r="E120" s="14" t="s">
        <v>358</v>
      </c>
      <c r="F120" s="21">
        <f>SUM('[2]Прил 3 испр'!F138)</f>
        <v>35</v>
      </c>
    </row>
    <row r="121" spans="1:6" ht="87.75" customHeight="1">
      <c r="A121" s="16" t="s">
        <v>57</v>
      </c>
      <c r="B121" s="14" t="s">
        <v>58</v>
      </c>
      <c r="C121" s="14" t="s">
        <v>381</v>
      </c>
      <c r="D121" s="14" t="s">
        <v>356</v>
      </c>
      <c r="E121" s="14" t="s">
        <v>384</v>
      </c>
      <c r="F121" s="21">
        <f>SUM('[2]Прил 3 испр'!F208)</f>
        <v>136</v>
      </c>
    </row>
    <row r="122" spans="1:6" ht="110.25" customHeight="1">
      <c r="A122" s="16" t="s">
        <v>57</v>
      </c>
      <c r="B122" s="14" t="s">
        <v>58</v>
      </c>
      <c r="C122" s="14" t="s">
        <v>355</v>
      </c>
      <c r="D122" s="14" t="s">
        <v>356</v>
      </c>
      <c r="E122" s="14" t="s">
        <v>384</v>
      </c>
      <c r="F122" s="21">
        <f>SUM('[2]Прил 3 испр'!F209)</f>
        <v>15</v>
      </c>
    </row>
    <row r="123" spans="1:6" ht="116.25" customHeight="1">
      <c r="A123" s="16" t="s">
        <v>57</v>
      </c>
      <c r="B123" s="14" t="s">
        <v>58</v>
      </c>
      <c r="C123" s="14" t="s">
        <v>355</v>
      </c>
      <c r="D123" s="14" t="s">
        <v>409</v>
      </c>
      <c r="E123" s="14" t="s">
        <v>366</v>
      </c>
      <c r="F123" s="21">
        <f>SUM('[2]Прил 3 испр'!F237)</f>
        <v>38.5</v>
      </c>
    </row>
    <row r="124" spans="1:6" ht="55.5" customHeight="1">
      <c r="A124" s="47" t="s">
        <v>59</v>
      </c>
      <c r="B124" s="48" t="s">
        <v>60</v>
      </c>
      <c r="C124" s="48"/>
      <c r="D124" s="48"/>
      <c r="E124" s="48"/>
      <c r="F124" s="49">
        <f>SUM(F125)</f>
        <v>95</v>
      </c>
    </row>
    <row r="125" spans="1:6" ht="57.75" customHeight="1">
      <c r="A125" s="16" t="s">
        <v>61</v>
      </c>
      <c r="B125" s="29" t="s">
        <v>62</v>
      </c>
      <c r="C125" s="29" t="s">
        <v>381</v>
      </c>
      <c r="D125" s="29" t="s">
        <v>366</v>
      </c>
      <c r="E125" s="29" t="s">
        <v>63</v>
      </c>
      <c r="F125" s="30">
        <f>SUM('[2]Прил 3 испр'!F140)</f>
        <v>95</v>
      </c>
    </row>
    <row r="126" spans="1:6" ht="37.5" customHeight="1">
      <c r="A126" s="50" t="s">
        <v>64</v>
      </c>
      <c r="B126" s="51" t="s">
        <v>65</v>
      </c>
      <c r="C126" s="51"/>
      <c r="D126" s="51"/>
      <c r="E126" s="51"/>
      <c r="F126" s="52">
        <f>SUM(F127+F138)</f>
        <v>21916.7</v>
      </c>
    </row>
    <row r="127" spans="1:6" ht="45">
      <c r="A127" s="53" t="s">
        <v>66</v>
      </c>
      <c r="B127" s="39" t="s">
        <v>67</v>
      </c>
      <c r="C127" s="39"/>
      <c r="D127" s="39"/>
      <c r="E127" s="39"/>
      <c r="F127" s="40">
        <f>SUM(F128:F137)</f>
        <v>21804.3</v>
      </c>
    </row>
    <row r="128" spans="1:6" ht="96" customHeight="1">
      <c r="A128" s="17" t="s">
        <v>68</v>
      </c>
      <c r="B128" s="39" t="s">
        <v>69</v>
      </c>
      <c r="C128" s="39" t="s">
        <v>365</v>
      </c>
      <c r="D128" s="39" t="s">
        <v>357</v>
      </c>
      <c r="E128" s="39" t="s">
        <v>70</v>
      </c>
      <c r="F128" s="40">
        <f>SUM('[2]Прил 3 испр'!F36)</f>
        <v>3187.5</v>
      </c>
    </row>
    <row r="129" spans="1:6" ht="99.75" customHeight="1">
      <c r="A129" s="17" t="s">
        <v>68</v>
      </c>
      <c r="B129" s="39" t="s">
        <v>69</v>
      </c>
      <c r="C129" s="39" t="s">
        <v>381</v>
      </c>
      <c r="D129" s="39" t="s">
        <v>357</v>
      </c>
      <c r="E129" s="39" t="s">
        <v>70</v>
      </c>
      <c r="F129" s="40">
        <f>SUM('[2]Прил 3 испр'!F37)</f>
        <v>786.7</v>
      </c>
    </row>
    <row r="130" spans="1:6" ht="92.25" customHeight="1">
      <c r="A130" s="17" t="s">
        <v>68</v>
      </c>
      <c r="B130" s="39" t="s">
        <v>69</v>
      </c>
      <c r="C130" s="39" t="s">
        <v>385</v>
      </c>
      <c r="D130" s="39" t="s">
        <v>357</v>
      </c>
      <c r="E130" s="39" t="s">
        <v>70</v>
      </c>
      <c r="F130" s="40">
        <f>SUM('[2]Прил 3 испр'!F38)</f>
        <v>6</v>
      </c>
    </row>
    <row r="131" spans="1:6" ht="105" customHeight="1">
      <c r="A131" s="17" t="s">
        <v>71</v>
      </c>
      <c r="B131" s="39" t="s">
        <v>72</v>
      </c>
      <c r="C131" s="39" t="s">
        <v>365</v>
      </c>
      <c r="D131" s="39" t="s">
        <v>357</v>
      </c>
      <c r="E131" s="39" t="s">
        <v>366</v>
      </c>
      <c r="F131" s="40">
        <f>SUM('[2]Прил 3 испр'!F31)</f>
        <v>1033.8</v>
      </c>
    </row>
    <row r="132" spans="1:6" ht="90" customHeight="1">
      <c r="A132" s="17" t="s">
        <v>73</v>
      </c>
      <c r="B132" s="39" t="s">
        <v>74</v>
      </c>
      <c r="C132" s="39" t="s">
        <v>2</v>
      </c>
      <c r="D132" s="39" t="s">
        <v>358</v>
      </c>
      <c r="E132" s="39" t="s">
        <v>406</v>
      </c>
      <c r="F132" s="40">
        <f>SUM('[2]Прил 3 испр'!F77)</f>
        <v>967.9</v>
      </c>
    </row>
    <row r="133" spans="1:6" ht="102" customHeight="1">
      <c r="A133" s="32" t="s">
        <v>75</v>
      </c>
      <c r="B133" s="39" t="s">
        <v>76</v>
      </c>
      <c r="C133" s="39" t="s">
        <v>2</v>
      </c>
      <c r="D133" s="39" t="s">
        <v>48</v>
      </c>
      <c r="E133" s="39" t="s">
        <v>357</v>
      </c>
      <c r="F133" s="40">
        <f>SUM('[2]Прил 3 испр'!F279)</f>
        <v>14231.699999999999</v>
      </c>
    </row>
    <row r="134" spans="1:6" ht="95.25" customHeight="1">
      <c r="A134" s="17" t="s">
        <v>77</v>
      </c>
      <c r="B134" s="39" t="s">
        <v>78</v>
      </c>
      <c r="C134" s="39" t="s">
        <v>365</v>
      </c>
      <c r="D134" s="39" t="s">
        <v>357</v>
      </c>
      <c r="E134" s="39" t="s">
        <v>79</v>
      </c>
      <c r="F134" s="40">
        <f>SUM('[2]Прил 3 испр'!F57)</f>
        <v>250.9</v>
      </c>
    </row>
    <row r="135" spans="1:6" ht="78" customHeight="1">
      <c r="A135" s="17" t="s">
        <v>80</v>
      </c>
      <c r="B135" s="39" t="s">
        <v>81</v>
      </c>
      <c r="C135" s="39" t="s">
        <v>82</v>
      </c>
      <c r="D135" s="39" t="s">
        <v>79</v>
      </c>
      <c r="E135" s="39" t="s">
        <v>357</v>
      </c>
      <c r="F135" s="40">
        <f>SUM('[2]Прил 3 испр'!F275)</f>
        <v>43.5</v>
      </c>
    </row>
    <row r="136" spans="1:6" ht="78" customHeight="1">
      <c r="A136" s="17" t="s">
        <v>83</v>
      </c>
      <c r="B136" s="39" t="s">
        <v>84</v>
      </c>
      <c r="C136" s="39" t="s">
        <v>385</v>
      </c>
      <c r="D136" s="39" t="s">
        <v>357</v>
      </c>
      <c r="E136" s="39" t="s">
        <v>19</v>
      </c>
      <c r="F136" s="40">
        <f>SUM('[2]Прил 3 испр'!F54+'[2]жкх'!C52)</f>
        <v>500</v>
      </c>
    </row>
    <row r="137" spans="1:6" ht="123" customHeight="1">
      <c r="A137" s="32" t="s">
        <v>332</v>
      </c>
      <c r="B137" s="39" t="s">
        <v>85</v>
      </c>
      <c r="C137" s="39" t="s">
        <v>2</v>
      </c>
      <c r="D137" s="39" t="s">
        <v>48</v>
      </c>
      <c r="E137" s="39" t="s">
        <v>358</v>
      </c>
      <c r="F137" s="40">
        <f>SUM('[2]ВСЕ что отдаем'!L5)</f>
        <v>796.3</v>
      </c>
    </row>
    <row r="138" spans="1:6" ht="30">
      <c r="A138" s="53" t="s">
        <v>86</v>
      </c>
      <c r="B138" s="39" t="s">
        <v>87</v>
      </c>
      <c r="C138" s="39"/>
      <c r="D138" s="39"/>
      <c r="E138" s="39"/>
      <c r="F138" s="40">
        <f>SUM(F139)</f>
        <v>112.4</v>
      </c>
    </row>
    <row r="139" spans="1:6" ht="79.5" customHeight="1">
      <c r="A139" s="16" t="s">
        <v>88</v>
      </c>
      <c r="B139" s="39" t="s">
        <v>89</v>
      </c>
      <c r="C139" s="39" t="s">
        <v>381</v>
      </c>
      <c r="D139" s="39" t="s">
        <v>357</v>
      </c>
      <c r="E139" s="39" t="s">
        <v>70</v>
      </c>
      <c r="F139" s="40">
        <f>SUM('[2]Прил 3 испр'!F40)</f>
        <v>112.4</v>
      </c>
    </row>
    <row r="140" spans="1:6" ht="61.5" customHeight="1">
      <c r="A140" s="26" t="s">
        <v>90</v>
      </c>
      <c r="B140" s="27" t="s">
        <v>91</v>
      </c>
      <c r="C140" s="27"/>
      <c r="D140" s="27"/>
      <c r="E140" s="27"/>
      <c r="F140" s="28">
        <f>SUM(F141:F143)</f>
        <v>6188.5</v>
      </c>
    </row>
    <row r="141" spans="1:6" ht="92.25" customHeight="1">
      <c r="A141" s="17" t="s">
        <v>92</v>
      </c>
      <c r="B141" s="54" t="s">
        <v>93</v>
      </c>
      <c r="C141" s="54" t="s">
        <v>381</v>
      </c>
      <c r="D141" s="54" t="s">
        <v>357</v>
      </c>
      <c r="E141" s="54" t="s">
        <v>79</v>
      </c>
      <c r="F141" s="55">
        <f>SUM('[2]Прил 3 испр'!F59)</f>
        <v>1599</v>
      </c>
    </row>
    <row r="142" spans="1:6" ht="87" customHeight="1">
      <c r="A142" s="17" t="s">
        <v>92</v>
      </c>
      <c r="B142" s="54" t="s">
        <v>93</v>
      </c>
      <c r="C142" s="54" t="s">
        <v>355</v>
      </c>
      <c r="D142" s="54" t="s">
        <v>356</v>
      </c>
      <c r="E142" s="54" t="s">
        <v>384</v>
      </c>
      <c r="F142" s="55">
        <f>SUM('[2]Прил 3 испр'!F215)</f>
        <v>4098.5</v>
      </c>
    </row>
    <row r="143" spans="1:6" ht="90.75" customHeight="1">
      <c r="A143" s="17" t="s">
        <v>94</v>
      </c>
      <c r="B143" s="39" t="s">
        <v>95</v>
      </c>
      <c r="C143" s="39" t="s">
        <v>2</v>
      </c>
      <c r="D143" s="39" t="s">
        <v>433</v>
      </c>
      <c r="E143" s="39" t="s">
        <v>358</v>
      </c>
      <c r="F143" s="40">
        <f>SUM('[2]жкх'!E99)</f>
        <v>491</v>
      </c>
    </row>
    <row r="144" spans="1:6" ht="18" customHeight="1">
      <c r="A144" s="41" t="s">
        <v>96</v>
      </c>
      <c r="B144" s="51"/>
      <c r="C144" s="51"/>
      <c r="D144" s="51"/>
      <c r="E144" s="51"/>
      <c r="F144" s="52">
        <f>SUM(F145+F148+F150+F156+F158+F160+F165+F171+F175+F181)</f>
        <v>31644.600000000002</v>
      </c>
    </row>
    <row r="145" spans="1:6" ht="72" customHeight="1">
      <c r="A145" s="13" t="s">
        <v>97</v>
      </c>
      <c r="B145" s="23" t="s">
        <v>98</v>
      </c>
      <c r="C145" s="23"/>
      <c r="D145" s="23"/>
      <c r="E145" s="23"/>
      <c r="F145" s="24">
        <f>SUM(F146:F147)</f>
        <v>634.2</v>
      </c>
    </row>
    <row r="146" spans="1:6" ht="91.5" customHeight="1">
      <c r="A146" s="17" t="s">
        <v>99</v>
      </c>
      <c r="B146" s="23" t="s">
        <v>100</v>
      </c>
      <c r="C146" s="23" t="s">
        <v>365</v>
      </c>
      <c r="D146" s="23" t="s">
        <v>366</v>
      </c>
      <c r="E146" s="23" t="s">
        <v>433</v>
      </c>
      <c r="F146" s="24">
        <f>SUM('[2]Прил 3 испр'!F124)</f>
        <v>156.2</v>
      </c>
    </row>
    <row r="147" spans="1:6" ht="90.75" customHeight="1">
      <c r="A147" s="17" t="s">
        <v>99</v>
      </c>
      <c r="B147" s="23" t="s">
        <v>100</v>
      </c>
      <c r="C147" s="23" t="s">
        <v>381</v>
      </c>
      <c r="D147" s="23" t="s">
        <v>366</v>
      </c>
      <c r="E147" s="23" t="s">
        <v>433</v>
      </c>
      <c r="F147" s="24">
        <f>SUM('[2]Прил 3 испр'!F125)</f>
        <v>478</v>
      </c>
    </row>
    <row r="148" spans="1:6" ht="32.25" customHeight="1">
      <c r="A148" s="13" t="s">
        <v>101</v>
      </c>
      <c r="B148" s="23" t="s">
        <v>102</v>
      </c>
      <c r="C148" s="23"/>
      <c r="D148" s="23"/>
      <c r="E148" s="23"/>
      <c r="F148" s="24">
        <f>SUM(F149)</f>
        <v>2604</v>
      </c>
    </row>
    <row r="149" spans="1:6" ht="72.75" customHeight="1">
      <c r="A149" s="17" t="s">
        <v>103</v>
      </c>
      <c r="B149" s="23" t="s">
        <v>104</v>
      </c>
      <c r="C149" s="23" t="s">
        <v>355</v>
      </c>
      <c r="D149" s="23" t="s">
        <v>357</v>
      </c>
      <c r="E149" s="23" t="s">
        <v>79</v>
      </c>
      <c r="F149" s="24">
        <f>SUM('[2]Прил 3 испр'!F66)</f>
        <v>2604</v>
      </c>
    </row>
    <row r="150" spans="1:6" ht="36" customHeight="1">
      <c r="A150" s="13" t="s">
        <v>105</v>
      </c>
      <c r="B150" s="23" t="s">
        <v>106</v>
      </c>
      <c r="C150" s="23"/>
      <c r="D150" s="23"/>
      <c r="E150" s="23"/>
      <c r="F150" s="24">
        <f>SUM(F151:F155)</f>
        <v>376.8</v>
      </c>
    </row>
    <row r="151" spans="1:6" ht="57.75" customHeight="1">
      <c r="A151" s="17" t="s">
        <v>107</v>
      </c>
      <c r="B151" s="23" t="s">
        <v>108</v>
      </c>
      <c r="C151" s="23" t="s">
        <v>381</v>
      </c>
      <c r="D151" s="23" t="s">
        <v>357</v>
      </c>
      <c r="E151" s="23" t="s">
        <v>406</v>
      </c>
      <c r="F151" s="24">
        <f>SUM('[2]Прил 3 испр'!F18)</f>
        <v>30</v>
      </c>
    </row>
    <row r="152" spans="1:6" ht="56.25" customHeight="1">
      <c r="A152" s="17" t="s">
        <v>107</v>
      </c>
      <c r="B152" s="23" t="s">
        <v>108</v>
      </c>
      <c r="C152" s="23" t="s">
        <v>381</v>
      </c>
      <c r="D152" s="23" t="s">
        <v>357</v>
      </c>
      <c r="E152" s="23" t="s">
        <v>70</v>
      </c>
      <c r="F152" s="24">
        <f>SUM('[2]Прил 3 испр'!F42)</f>
        <v>80</v>
      </c>
    </row>
    <row r="153" spans="1:6" ht="60" customHeight="1">
      <c r="A153" s="17" t="s">
        <v>107</v>
      </c>
      <c r="B153" s="23" t="s">
        <v>108</v>
      </c>
      <c r="C153" s="23" t="s">
        <v>381</v>
      </c>
      <c r="D153" s="23" t="s">
        <v>357</v>
      </c>
      <c r="E153" s="23" t="s">
        <v>79</v>
      </c>
      <c r="F153" s="24">
        <f>SUM('[2]Прил 3 испр'!F61)</f>
        <v>136.8</v>
      </c>
    </row>
    <row r="154" spans="1:6" ht="55.5" customHeight="1">
      <c r="A154" s="17" t="s">
        <v>107</v>
      </c>
      <c r="B154" s="23" t="s">
        <v>108</v>
      </c>
      <c r="C154" s="23" t="s">
        <v>381</v>
      </c>
      <c r="D154" s="23" t="s">
        <v>366</v>
      </c>
      <c r="E154" s="23" t="s">
        <v>63</v>
      </c>
      <c r="F154" s="24">
        <f>SUM('[2]Прил 3 испр'!F142)</f>
        <v>30</v>
      </c>
    </row>
    <row r="155" spans="1:6" ht="57" customHeight="1">
      <c r="A155" s="17" t="s">
        <v>107</v>
      </c>
      <c r="B155" s="23" t="s">
        <v>108</v>
      </c>
      <c r="C155" s="23" t="s">
        <v>381</v>
      </c>
      <c r="D155" s="23" t="s">
        <v>356</v>
      </c>
      <c r="E155" s="23" t="s">
        <v>384</v>
      </c>
      <c r="F155" s="24">
        <f>SUM('[2]Прил 3 испр'!F204)</f>
        <v>100</v>
      </c>
    </row>
    <row r="156" spans="1:6" ht="70.5" customHeight="1">
      <c r="A156" s="13" t="s">
        <v>109</v>
      </c>
      <c r="B156" s="23" t="s">
        <v>110</v>
      </c>
      <c r="C156" s="23"/>
      <c r="D156" s="23"/>
      <c r="E156" s="23"/>
      <c r="F156" s="24">
        <f>SUM(F157)</f>
        <v>30</v>
      </c>
    </row>
    <row r="157" spans="1:6" ht="73.5" customHeight="1">
      <c r="A157" s="17" t="s">
        <v>111</v>
      </c>
      <c r="B157" s="23" t="s">
        <v>112</v>
      </c>
      <c r="C157" s="23" t="s">
        <v>381</v>
      </c>
      <c r="D157" s="23" t="s">
        <v>357</v>
      </c>
      <c r="E157" s="23" t="s">
        <v>79</v>
      </c>
      <c r="F157" s="24">
        <f>SUM('[2]Прил 3 испр'!F69)</f>
        <v>30</v>
      </c>
    </row>
    <row r="158" spans="1:6" ht="57.75" customHeight="1">
      <c r="A158" s="13" t="s">
        <v>113</v>
      </c>
      <c r="B158" s="23" t="s">
        <v>114</v>
      </c>
      <c r="C158" s="23"/>
      <c r="D158" s="23"/>
      <c r="E158" s="23"/>
      <c r="F158" s="24">
        <f>SUM(F159)</f>
        <v>884</v>
      </c>
    </row>
    <row r="159" spans="1:6" ht="77.25" customHeight="1">
      <c r="A159" s="17" t="s">
        <v>115</v>
      </c>
      <c r="B159" s="23" t="s">
        <v>116</v>
      </c>
      <c r="C159" s="23" t="s">
        <v>355</v>
      </c>
      <c r="D159" s="23" t="s">
        <v>63</v>
      </c>
      <c r="E159" s="23" t="s">
        <v>358</v>
      </c>
      <c r="F159" s="24">
        <f>SUM('[2]Прил 3 испр'!F271)</f>
        <v>884</v>
      </c>
    </row>
    <row r="160" spans="1:6" ht="49.5" customHeight="1">
      <c r="A160" s="13" t="s">
        <v>117</v>
      </c>
      <c r="B160" s="23" t="s">
        <v>118</v>
      </c>
      <c r="C160" s="23"/>
      <c r="D160" s="23"/>
      <c r="E160" s="23"/>
      <c r="F160" s="24">
        <f>SUM(F161:F164)</f>
        <v>522.3</v>
      </c>
    </row>
    <row r="161" spans="1:6" ht="69" customHeight="1">
      <c r="A161" s="17" t="s">
        <v>119</v>
      </c>
      <c r="B161" s="23" t="s">
        <v>120</v>
      </c>
      <c r="C161" s="23" t="s">
        <v>381</v>
      </c>
      <c r="D161" s="23" t="s">
        <v>366</v>
      </c>
      <c r="E161" s="23" t="s">
        <v>63</v>
      </c>
      <c r="F161" s="24">
        <f>SUM('[2]Прил 3 испр'!F144)</f>
        <v>102</v>
      </c>
    </row>
    <row r="162" spans="1:6" ht="81.75" customHeight="1">
      <c r="A162" s="17" t="s">
        <v>123</v>
      </c>
      <c r="B162" s="23" t="s">
        <v>124</v>
      </c>
      <c r="C162" s="23" t="s">
        <v>381</v>
      </c>
      <c r="D162" s="23" t="s">
        <v>366</v>
      </c>
      <c r="E162" s="23" t="s">
        <v>63</v>
      </c>
      <c r="F162" s="24">
        <f>SUM('[2]Прил 3 испр'!F146)</f>
        <v>90</v>
      </c>
    </row>
    <row r="163" spans="1:6" ht="78" customHeight="1">
      <c r="A163" s="17" t="s">
        <v>125</v>
      </c>
      <c r="B163" s="23" t="s">
        <v>126</v>
      </c>
      <c r="C163" s="23" t="s">
        <v>381</v>
      </c>
      <c r="D163" s="23" t="s">
        <v>366</v>
      </c>
      <c r="E163" s="23" t="s">
        <v>63</v>
      </c>
      <c r="F163" s="24">
        <f>SUM('[2]Прил 3 испр'!F148)</f>
        <v>240.3</v>
      </c>
    </row>
    <row r="164" spans="1:6" ht="65.25" customHeight="1">
      <c r="A164" s="17" t="s">
        <v>127</v>
      </c>
      <c r="B164" s="23" t="s">
        <v>128</v>
      </c>
      <c r="C164" s="23" t="s">
        <v>381</v>
      </c>
      <c r="D164" s="23" t="s">
        <v>366</v>
      </c>
      <c r="E164" s="23" t="s">
        <v>63</v>
      </c>
      <c r="F164" s="24">
        <f>SUM('[2]Прил 3 испр'!F150)</f>
        <v>90</v>
      </c>
    </row>
    <row r="165" spans="1:6" ht="52.5" customHeight="1">
      <c r="A165" s="13" t="s">
        <v>129</v>
      </c>
      <c r="B165" s="23" t="s">
        <v>130</v>
      </c>
      <c r="C165" s="23"/>
      <c r="D165" s="23"/>
      <c r="E165" s="23"/>
      <c r="F165" s="24">
        <f>SUM(F166:F170)</f>
        <v>19597.2</v>
      </c>
    </row>
    <row r="166" spans="1:6" ht="72.75" customHeight="1">
      <c r="A166" s="17" t="s">
        <v>131</v>
      </c>
      <c r="B166" s="23" t="s">
        <v>132</v>
      </c>
      <c r="C166" s="23" t="s">
        <v>365</v>
      </c>
      <c r="D166" s="23" t="s">
        <v>357</v>
      </c>
      <c r="E166" s="23" t="s">
        <v>79</v>
      </c>
      <c r="F166" s="24">
        <f>SUM('[2]Прил 3 испр'!F63)</f>
        <v>8726</v>
      </c>
    </row>
    <row r="167" spans="1:6" ht="75" customHeight="1">
      <c r="A167" s="17" t="s">
        <v>131</v>
      </c>
      <c r="B167" s="23" t="s">
        <v>132</v>
      </c>
      <c r="C167" s="23" t="s">
        <v>381</v>
      </c>
      <c r="D167" s="23" t="s">
        <v>357</v>
      </c>
      <c r="E167" s="23" t="s">
        <v>79</v>
      </c>
      <c r="F167" s="24">
        <f>SUM('[2]Прил 3 испр'!F64)</f>
        <v>8617.4</v>
      </c>
    </row>
    <row r="168" spans="1:6" ht="60">
      <c r="A168" s="17" t="s">
        <v>131</v>
      </c>
      <c r="B168" s="23" t="s">
        <v>132</v>
      </c>
      <c r="C168" s="23" t="s">
        <v>385</v>
      </c>
      <c r="D168" s="23" t="s">
        <v>357</v>
      </c>
      <c r="E168" s="23" t="s">
        <v>79</v>
      </c>
      <c r="F168" s="24">
        <f>SUM('[2]Прил 3 испр'!F65)</f>
        <v>327</v>
      </c>
    </row>
    <row r="169" spans="1:6" ht="114" customHeight="1">
      <c r="A169" s="17" t="s">
        <v>71</v>
      </c>
      <c r="B169" s="23" t="s">
        <v>133</v>
      </c>
      <c r="C169" s="23" t="s">
        <v>365</v>
      </c>
      <c r="D169" s="23" t="s">
        <v>357</v>
      </c>
      <c r="E169" s="23" t="s">
        <v>366</v>
      </c>
      <c r="F169" s="24">
        <f>SUM('[2]Прил 3 испр'!F33)</f>
        <v>775.7</v>
      </c>
    </row>
    <row r="170" spans="1:6" ht="64.5" customHeight="1">
      <c r="A170" s="17" t="s">
        <v>134</v>
      </c>
      <c r="B170" s="23" t="s">
        <v>135</v>
      </c>
      <c r="C170" s="23" t="s">
        <v>365</v>
      </c>
      <c r="D170" s="23" t="s">
        <v>406</v>
      </c>
      <c r="E170" s="23" t="s">
        <v>384</v>
      </c>
      <c r="F170" s="24">
        <f>SUM('[2]Прил 3 испр'!F85)</f>
        <v>1151.1</v>
      </c>
    </row>
    <row r="171" spans="1:6" ht="45" customHeight="1">
      <c r="A171" s="13" t="s">
        <v>136</v>
      </c>
      <c r="B171" s="56" t="s">
        <v>137</v>
      </c>
      <c r="C171" s="56"/>
      <c r="D171" s="56"/>
      <c r="E171" s="56"/>
      <c r="F171" s="57">
        <f>SUM(F172:F174)</f>
        <v>535.9</v>
      </c>
    </row>
    <row r="172" spans="1:6" ht="50.25" customHeight="1">
      <c r="A172" s="17" t="s">
        <v>138</v>
      </c>
      <c r="B172" s="54" t="s">
        <v>139</v>
      </c>
      <c r="C172" s="54" t="s">
        <v>365</v>
      </c>
      <c r="D172" s="54" t="s">
        <v>357</v>
      </c>
      <c r="E172" s="54" t="s">
        <v>406</v>
      </c>
      <c r="F172" s="55">
        <f>SUM('[2]Прил 3 испр'!F20)</f>
        <v>268.4</v>
      </c>
    </row>
    <row r="173" spans="1:6" ht="55.5" customHeight="1">
      <c r="A173" s="17" t="s">
        <v>138</v>
      </c>
      <c r="B173" s="54" t="s">
        <v>140</v>
      </c>
      <c r="C173" s="54" t="s">
        <v>381</v>
      </c>
      <c r="D173" s="54" t="s">
        <v>357</v>
      </c>
      <c r="E173" s="54" t="s">
        <v>406</v>
      </c>
      <c r="F173" s="55">
        <f>SUM('[2]Прил 3 испр'!F21)</f>
        <v>251.5</v>
      </c>
    </row>
    <row r="174" spans="1:6" ht="48.75" customHeight="1">
      <c r="A174" s="17" t="s">
        <v>138</v>
      </c>
      <c r="B174" s="54" t="s">
        <v>140</v>
      </c>
      <c r="C174" s="54" t="s">
        <v>385</v>
      </c>
      <c r="D174" s="54" t="s">
        <v>357</v>
      </c>
      <c r="E174" s="54" t="s">
        <v>406</v>
      </c>
      <c r="F174" s="55">
        <f>SUM('[2]Прил 3 испр'!F22)</f>
        <v>16</v>
      </c>
    </row>
    <row r="175" spans="1:6" ht="38.25" customHeight="1">
      <c r="A175" s="58" t="s">
        <v>141</v>
      </c>
      <c r="B175" s="59" t="s">
        <v>142</v>
      </c>
      <c r="C175" s="59"/>
      <c r="D175" s="59"/>
      <c r="E175" s="59"/>
      <c r="F175" s="60">
        <f>SUM(F176:F180)</f>
        <v>882.6</v>
      </c>
    </row>
    <row r="176" spans="1:6" ht="60" customHeight="1">
      <c r="A176" s="17" t="s">
        <v>143</v>
      </c>
      <c r="B176" s="54" t="s">
        <v>144</v>
      </c>
      <c r="C176" s="54" t="s">
        <v>365</v>
      </c>
      <c r="D176" s="54" t="s">
        <v>357</v>
      </c>
      <c r="E176" s="54" t="s">
        <v>70</v>
      </c>
      <c r="F176" s="55">
        <f>SUM('[2]Прил 3 испр'!F44)</f>
        <v>179.60000000000002</v>
      </c>
    </row>
    <row r="177" spans="1:6" ht="65.25" customHeight="1">
      <c r="A177" s="17" t="s">
        <v>143</v>
      </c>
      <c r="B177" s="54" t="s">
        <v>144</v>
      </c>
      <c r="C177" s="54" t="s">
        <v>381</v>
      </c>
      <c r="D177" s="54" t="s">
        <v>357</v>
      </c>
      <c r="E177" s="54" t="s">
        <v>70</v>
      </c>
      <c r="F177" s="55">
        <f>SUM('[2]Прил 3 испр'!F45)</f>
        <v>118</v>
      </c>
    </row>
    <row r="178" spans="1:6" ht="69" customHeight="1">
      <c r="A178" s="17" t="s">
        <v>143</v>
      </c>
      <c r="B178" s="54" t="s">
        <v>144</v>
      </c>
      <c r="C178" s="54" t="s">
        <v>385</v>
      </c>
      <c r="D178" s="54" t="s">
        <v>357</v>
      </c>
      <c r="E178" s="54" t="s">
        <v>70</v>
      </c>
      <c r="F178" s="55">
        <f>SUM('[2]Прил 3 испр'!F46)</f>
        <v>1.5</v>
      </c>
    </row>
    <row r="179" spans="1:6" ht="78" customHeight="1">
      <c r="A179" s="17" t="s">
        <v>145</v>
      </c>
      <c r="B179" s="54" t="s">
        <v>146</v>
      </c>
      <c r="C179" s="54" t="s">
        <v>365</v>
      </c>
      <c r="D179" s="54" t="s">
        <v>357</v>
      </c>
      <c r="E179" s="54" t="s">
        <v>70</v>
      </c>
      <c r="F179" s="55">
        <f>SUM('[2]Прил 3 испр'!F48)</f>
        <v>397</v>
      </c>
    </row>
    <row r="180" spans="1:6" ht="82.5" customHeight="1">
      <c r="A180" s="17" t="s">
        <v>145</v>
      </c>
      <c r="B180" s="54" t="s">
        <v>146</v>
      </c>
      <c r="C180" s="54" t="s">
        <v>381</v>
      </c>
      <c r="D180" s="54" t="s">
        <v>357</v>
      </c>
      <c r="E180" s="54" t="s">
        <v>70</v>
      </c>
      <c r="F180" s="55">
        <f>SUM('[2]Прил 3 испр'!F49)</f>
        <v>186.5</v>
      </c>
    </row>
    <row r="181" spans="1:6" ht="43.5" customHeight="1">
      <c r="A181" s="13" t="s">
        <v>147</v>
      </c>
      <c r="B181" s="23" t="s">
        <v>148</v>
      </c>
      <c r="C181" s="23"/>
      <c r="D181" s="23"/>
      <c r="E181" s="23"/>
      <c r="F181" s="24">
        <f>SUM(F182:F184)</f>
        <v>5577.600000000001</v>
      </c>
    </row>
    <row r="182" spans="1:6" ht="66" customHeight="1">
      <c r="A182" s="17" t="s">
        <v>149</v>
      </c>
      <c r="B182" s="61" t="s">
        <v>150</v>
      </c>
      <c r="C182" s="61" t="s">
        <v>365</v>
      </c>
      <c r="D182" s="61" t="s">
        <v>357</v>
      </c>
      <c r="E182" s="61" t="s">
        <v>19</v>
      </c>
      <c r="F182" s="62">
        <f>SUM('[2]Прил 3 испр'!F71)</f>
        <v>4621.700000000001</v>
      </c>
    </row>
    <row r="183" spans="1:6" ht="65.25" customHeight="1">
      <c r="A183" s="17" t="s">
        <v>149</v>
      </c>
      <c r="B183" s="61" t="s">
        <v>150</v>
      </c>
      <c r="C183" s="61" t="s">
        <v>381</v>
      </c>
      <c r="D183" s="61" t="s">
        <v>357</v>
      </c>
      <c r="E183" s="61" t="s">
        <v>79</v>
      </c>
      <c r="F183" s="62">
        <f>SUM('[2]Прил 3 испр'!F72)</f>
        <v>920.6000000000001</v>
      </c>
    </row>
    <row r="184" spans="1:6" ht="63.75" customHeight="1">
      <c r="A184" s="17" t="s">
        <v>149</v>
      </c>
      <c r="B184" s="61" t="s">
        <v>150</v>
      </c>
      <c r="C184" s="61" t="s">
        <v>385</v>
      </c>
      <c r="D184" s="61" t="s">
        <v>357</v>
      </c>
      <c r="E184" s="61" t="s">
        <v>79</v>
      </c>
      <c r="F184" s="62">
        <f>SUM('[2]Прил 3 испр'!F73)</f>
        <v>35.3</v>
      </c>
    </row>
    <row r="185" spans="1:6" ht="31.5" customHeight="1">
      <c r="A185" s="8" t="s">
        <v>330</v>
      </c>
      <c r="B185" s="134" t="s">
        <v>331</v>
      </c>
      <c r="C185" s="61"/>
      <c r="D185" s="61"/>
      <c r="E185" s="61"/>
      <c r="F185" s="62">
        <f>SUM(F186:F188)</f>
        <v>3084.9</v>
      </c>
    </row>
    <row r="186" spans="1:6" ht="60">
      <c r="A186" s="17" t="s">
        <v>151</v>
      </c>
      <c r="B186" s="61" t="s">
        <v>152</v>
      </c>
      <c r="C186" s="61" t="s">
        <v>365</v>
      </c>
      <c r="D186" s="61" t="s">
        <v>357</v>
      </c>
      <c r="E186" s="61" t="s">
        <v>406</v>
      </c>
      <c r="F186" s="62">
        <f>SUM('[2]Прил 3 испр'!F24)</f>
        <v>828.5</v>
      </c>
    </row>
    <row r="187" spans="1:6" ht="45">
      <c r="A187" s="17" t="s">
        <v>153</v>
      </c>
      <c r="B187" s="61" t="s">
        <v>154</v>
      </c>
      <c r="C187" s="61" t="s">
        <v>365</v>
      </c>
      <c r="D187" s="61" t="s">
        <v>357</v>
      </c>
      <c r="E187" s="61" t="s">
        <v>70</v>
      </c>
      <c r="F187" s="62">
        <f>SUM('[2]Прил 3 испр'!F51)</f>
        <v>788.2</v>
      </c>
    </row>
    <row r="188" spans="1:6" ht="45" customHeight="1">
      <c r="A188" s="17" t="s">
        <v>155</v>
      </c>
      <c r="B188" s="61" t="s">
        <v>156</v>
      </c>
      <c r="C188" s="61" t="s">
        <v>365</v>
      </c>
      <c r="D188" s="61" t="s">
        <v>357</v>
      </c>
      <c r="E188" s="61" t="s">
        <v>358</v>
      </c>
      <c r="F188" s="62">
        <f>SUM('[2]Прил 3 испр'!F15)</f>
        <v>1468.2</v>
      </c>
    </row>
    <row r="189" spans="2:6" ht="15">
      <c r="B189" s="63"/>
      <c r="C189" s="63"/>
      <c r="D189" s="63"/>
      <c r="E189" s="63"/>
      <c r="F189" s="64"/>
    </row>
    <row r="190" spans="2:6" ht="15">
      <c r="B190" s="63"/>
      <c r="C190" s="63"/>
      <c r="D190" s="63"/>
      <c r="E190" s="63"/>
      <c r="F190" s="64"/>
    </row>
    <row r="191" ht="15">
      <c r="F191" s="64"/>
    </row>
    <row r="192" ht="15">
      <c r="F192" s="64"/>
    </row>
  </sheetData>
  <sheetProtection/>
  <mergeCells count="9">
    <mergeCell ref="A4:F4"/>
    <mergeCell ref="A5:F5"/>
    <mergeCell ref="A6:F6"/>
    <mergeCell ref="A8:A10"/>
    <mergeCell ref="B8:B10"/>
    <mergeCell ref="C8:C10"/>
    <mergeCell ref="D8:D10"/>
    <mergeCell ref="E8:E10"/>
    <mergeCell ref="F8:F1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7"/>
  <sheetViews>
    <sheetView view="pageBreakPreview" zoomScale="60" zoomScalePageLayoutView="0" workbookViewId="0" topLeftCell="A1">
      <selection activeCell="F3" sqref="F3"/>
    </sheetView>
  </sheetViews>
  <sheetFormatPr defaultColWidth="9.140625" defaultRowHeight="15"/>
  <cols>
    <col min="1" max="1" width="39.28125" style="0" customWidth="1"/>
    <col min="2" max="2" width="25.8515625" style="0" customWidth="1"/>
    <col min="3" max="3" width="16.28125" style="0" customWidth="1"/>
    <col min="4" max="4" width="15.421875" style="0" customWidth="1"/>
    <col min="5" max="5" width="17.7109375" style="0" customWidth="1"/>
    <col min="6" max="6" width="39.421875" style="0" customWidth="1"/>
  </cols>
  <sheetData>
    <row r="1" spans="1:6" ht="15">
      <c r="A1" s="1"/>
      <c r="B1" s="1"/>
      <c r="C1" s="1"/>
      <c r="D1" s="1"/>
      <c r="E1" s="1"/>
      <c r="F1" s="1" t="s">
        <v>335</v>
      </c>
    </row>
    <row r="2" spans="1:6" ht="15">
      <c r="A2" s="1"/>
      <c r="B2" s="1"/>
      <c r="C2" s="1"/>
      <c r="D2" s="1"/>
      <c r="E2" s="1"/>
      <c r="F2" s="1" t="s">
        <v>157</v>
      </c>
    </row>
    <row r="3" spans="1:6" ht="15">
      <c r="A3" s="1"/>
      <c r="B3" s="1"/>
      <c r="C3" s="1"/>
      <c r="D3" s="1"/>
      <c r="E3" s="1"/>
      <c r="F3" s="1" t="s">
        <v>122</v>
      </c>
    </row>
    <row r="4" spans="1:6" ht="15">
      <c r="A4" s="157" t="s">
        <v>232</v>
      </c>
      <c r="B4" s="157"/>
      <c r="C4" s="157"/>
      <c r="D4" s="157"/>
      <c r="E4" s="157"/>
      <c r="F4" s="157"/>
    </row>
    <row r="5" spans="1:6" ht="15">
      <c r="A5" s="157" t="s">
        <v>233</v>
      </c>
      <c r="B5" s="157"/>
      <c r="C5" s="157"/>
      <c r="D5" s="157"/>
      <c r="E5" s="157"/>
      <c r="F5" s="157"/>
    </row>
    <row r="6" spans="1:6" ht="15">
      <c r="A6" s="157" t="s">
        <v>340</v>
      </c>
      <c r="B6" s="157"/>
      <c r="C6" s="157"/>
      <c r="D6" s="157"/>
      <c r="E6" s="157"/>
      <c r="F6" s="157"/>
    </row>
    <row r="7" spans="1:6" ht="15">
      <c r="A7" s="2"/>
      <c r="B7" s="2"/>
      <c r="C7" s="2"/>
      <c r="D7" s="2"/>
      <c r="E7" s="2"/>
      <c r="F7" s="65" t="s">
        <v>234</v>
      </c>
    </row>
    <row r="8" spans="1:6" ht="21.75" customHeight="1">
      <c r="A8" s="152" t="s">
        <v>341</v>
      </c>
      <c r="B8" s="148" t="s">
        <v>235</v>
      </c>
      <c r="C8" s="149"/>
      <c r="D8" s="149"/>
      <c r="E8" s="150"/>
      <c r="F8" s="152" t="s">
        <v>236</v>
      </c>
    </row>
    <row r="9" spans="1:6" ht="21.75" customHeight="1">
      <c r="A9" s="163"/>
      <c r="B9" s="177" t="s">
        <v>237</v>
      </c>
      <c r="C9" s="149" t="s">
        <v>238</v>
      </c>
      <c r="D9" s="149"/>
      <c r="E9" s="150"/>
      <c r="F9" s="163"/>
    </row>
    <row r="10" spans="1:6" ht="42.75" customHeight="1">
      <c r="A10" s="153"/>
      <c r="B10" s="177"/>
      <c r="C10" s="94" t="s">
        <v>239</v>
      </c>
      <c r="D10" s="4" t="s">
        <v>240</v>
      </c>
      <c r="E10" s="4" t="s">
        <v>241</v>
      </c>
      <c r="F10" s="153"/>
    </row>
    <row r="11" spans="1:6" ht="15">
      <c r="A11" s="3" t="s">
        <v>347</v>
      </c>
      <c r="B11" s="95">
        <f>SUM(B12+B68)</f>
        <v>435832.6</v>
      </c>
      <c r="C11" s="95">
        <f>SUM(C12+C68)</f>
        <v>40794.8</v>
      </c>
      <c r="D11" s="95">
        <f>SUM(D12+D68)</f>
        <v>211975.69999999998</v>
      </c>
      <c r="E11" s="95">
        <f>SUM(E12+E68)</f>
        <v>183062.1</v>
      </c>
      <c r="F11" s="83"/>
    </row>
    <row r="12" spans="1:6" ht="15">
      <c r="A12" s="93" t="s">
        <v>348</v>
      </c>
      <c r="B12" s="96">
        <f>SUM(B13+B16+B25+B27+B29+B35+B39+B41+B47+B50+B53+B55+B60+B62+B65)</f>
        <v>404188</v>
      </c>
      <c r="C12" s="96">
        <f>SUM(C13+C16+C25+C27+C29+C35+C39+C41+C47+C50+C53+C55+C60+C62+C65)</f>
        <v>40794.8</v>
      </c>
      <c r="D12" s="96">
        <f>SUM(D13+D16+D25+D27+D29+D35+D39+D41+D47+D50+D53+D55+D60+D62+D65)</f>
        <v>211341.49999999997</v>
      </c>
      <c r="E12" s="96">
        <f>SUM(E13+E16+E25+E27+E29+E35+E39+E41+E47+E50+E53+E55+E60+E62+E65)</f>
        <v>152051.7</v>
      </c>
      <c r="F12" s="83"/>
    </row>
    <row r="13" spans="1:6" ht="48" customHeight="1">
      <c r="A13" s="97" t="s">
        <v>349</v>
      </c>
      <c r="B13" s="98">
        <f>SUM(B14+B15)</f>
        <v>225131.69999999998</v>
      </c>
      <c r="C13" s="98">
        <f>SUM(C14+C15)</f>
        <v>0</v>
      </c>
      <c r="D13" s="98">
        <f>SUM(D14+D15)</f>
        <v>130317.09999999999</v>
      </c>
      <c r="E13" s="98">
        <f>SUM(E14+E15)</f>
        <v>94814.59999999999</v>
      </c>
      <c r="F13" s="16" t="s">
        <v>242</v>
      </c>
    </row>
    <row r="14" spans="1:6" ht="60" customHeight="1">
      <c r="A14" s="13" t="s">
        <v>351</v>
      </c>
      <c r="B14" s="98">
        <f aca="true" t="shared" si="0" ref="B14:B93">SUM(C14:E14)</f>
        <v>2305</v>
      </c>
      <c r="C14" s="88"/>
      <c r="D14" s="88"/>
      <c r="E14" s="88">
        <f>SUM('[2]Школы рай'!R53+'[2]Сады'!AA53+'[2]Внешкольн'!E53)</f>
        <v>2305</v>
      </c>
      <c r="F14" s="16" t="s">
        <v>242</v>
      </c>
    </row>
    <row r="15" spans="1:6" ht="63.75" customHeight="1">
      <c r="A15" s="13" t="s">
        <v>359</v>
      </c>
      <c r="B15" s="98">
        <f t="shared" si="0"/>
        <v>222826.69999999998</v>
      </c>
      <c r="C15" s="88"/>
      <c r="D15" s="88">
        <f>SUM('[2]Школы обл'!R99+'[2]ОБЛАСТЬ 2014 ПИТАНИе'!M99+'[2]Соцполитика'!H99+'[2]Сады'!AA55+'[2]Аппарат и ЦБ Метод'!C99)</f>
        <v>130317.09999999999</v>
      </c>
      <c r="E15" s="88">
        <f>SUM('[2]Сады'!AA58+'[2]Сады'!AA59+'[2]Школы рай'!R58+'[2]Школы рай'!R59+'[2]Школы рай'!R56+'[2]Внешкольн'!E58+'[2]Внешкольн'!E59+'[2]Аппарат и ЦБ Метод'!H99+'[2]Питание 1-4 рай'!R58+'[2]Сады противопож'!AA58+'[2]школы противоп'!R58+'[2]Внешкольные пожар'!K58+'[2]Аппарат и ЦБ Метод'!E99+'[2]Программы свод'!D99+'[2]Программы свод'!G99+'[2]ОТДЫХ ДЕТЕЙ ПР РАЙ'!M63+'[2]Общегос вопр'!H5)</f>
        <v>92509.59999999999</v>
      </c>
      <c r="F15" s="16" t="s">
        <v>242</v>
      </c>
    </row>
    <row r="16" spans="1:6" ht="63" customHeight="1">
      <c r="A16" s="99" t="s">
        <v>398</v>
      </c>
      <c r="B16" s="98">
        <f>SUM(B17+B23)</f>
        <v>6372</v>
      </c>
      <c r="C16" s="98">
        <f>SUM(C17+C23)</f>
        <v>0</v>
      </c>
      <c r="D16" s="98">
        <f>SUM(D17+D23)</f>
        <v>0</v>
      </c>
      <c r="E16" s="98">
        <f>SUM(E17+E23)</f>
        <v>6372</v>
      </c>
      <c r="F16" s="16" t="s">
        <v>243</v>
      </c>
    </row>
    <row r="17" spans="1:6" ht="34.5" customHeight="1">
      <c r="A17" s="166" t="s">
        <v>400</v>
      </c>
      <c r="B17" s="98">
        <f t="shared" si="0"/>
        <v>5871</v>
      </c>
      <c r="C17" s="88">
        <f>SUM(C18:C22)</f>
        <v>0</v>
      </c>
      <c r="D17" s="88">
        <f>SUM(D18:D22)</f>
        <v>0</v>
      </c>
      <c r="E17" s="88">
        <f>SUM(E18:E22)</f>
        <v>5871</v>
      </c>
      <c r="F17" s="13"/>
    </row>
    <row r="18" spans="1:6" ht="34.5" customHeight="1">
      <c r="A18" s="168"/>
      <c r="B18" s="98">
        <f t="shared" si="0"/>
        <v>3960</v>
      </c>
      <c r="C18" s="88"/>
      <c r="D18" s="88"/>
      <c r="E18" s="88">
        <f>SUM('[2]Соцполитика'!D100+'[2]Соцполитика'!J99)</f>
        <v>3960</v>
      </c>
      <c r="F18" s="13" t="s">
        <v>243</v>
      </c>
    </row>
    <row r="19" spans="1:6" ht="52.5" customHeight="1">
      <c r="A19" s="168"/>
      <c r="B19" s="98">
        <f t="shared" si="0"/>
        <v>1198</v>
      </c>
      <c r="C19" s="88"/>
      <c r="D19" s="88"/>
      <c r="E19" s="88">
        <f>SUM('[2]Соцполитика'!D101+'[2]сельское хоз'!AS99)</f>
        <v>1198</v>
      </c>
      <c r="F19" s="16" t="s">
        <v>185</v>
      </c>
    </row>
    <row r="20" spans="1:6" ht="50.25" customHeight="1">
      <c r="A20" s="168"/>
      <c r="B20" s="98">
        <f t="shared" si="0"/>
        <v>324.5</v>
      </c>
      <c r="C20" s="88"/>
      <c r="D20" s="88"/>
      <c r="E20" s="88">
        <f>SUM('[2]Соцполитика'!D105)</f>
        <v>324.5</v>
      </c>
      <c r="F20" s="16" t="s">
        <v>244</v>
      </c>
    </row>
    <row r="21" spans="1:6" ht="38.25" customHeight="1">
      <c r="A21" s="168"/>
      <c r="B21" s="98">
        <f t="shared" si="0"/>
        <v>193.8</v>
      </c>
      <c r="C21" s="88"/>
      <c r="D21" s="88"/>
      <c r="E21" s="88">
        <f>SUM('[2]Соцполитика'!D104)</f>
        <v>193.8</v>
      </c>
      <c r="F21" s="13" t="s">
        <v>242</v>
      </c>
    </row>
    <row r="22" spans="1:6" ht="34.5" customHeight="1">
      <c r="A22" s="168"/>
      <c r="B22" s="98">
        <f t="shared" si="0"/>
        <v>194.7</v>
      </c>
      <c r="C22" s="88"/>
      <c r="D22" s="88"/>
      <c r="E22" s="88">
        <f>SUM('[2]Соцполитика'!D102)</f>
        <v>194.7</v>
      </c>
      <c r="F22" s="16" t="s">
        <v>182</v>
      </c>
    </row>
    <row r="23" spans="1:6" ht="38.25" customHeight="1">
      <c r="A23" s="166" t="s">
        <v>410</v>
      </c>
      <c r="B23" s="98">
        <f>SUM(B24)</f>
        <v>501</v>
      </c>
      <c r="C23" s="98">
        <f>SUM(C24)</f>
        <v>0</v>
      </c>
      <c r="D23" s="98">
        <f>SUM(D24)</f>
        <v>0</v>
      </c>
      <c r="E23" s="98">
        <f>SUM(E24)</f>
        <v>501</v>
      </c>
      <c r="F23" s="13" t="s">
        <v>242</v>
      </c>
    </row>
    <row r="24" spans="1:6" ht="52.5" customHeight="1">
      <c r="A24" s="167"/>
      <c r="B24" s="98">
        <f>SUM(C24:E24)</f>
        <v>501</v>
      </c>
      <c r="C24" s="88"/>
      <c r="D24" s="88"/>
      <c r="E24" s="88">
        <f>SUM('[2]ОТДЫХ ДЕТЕЙ ПР РАЙ'!O58)</f>
        <v>501</v>
      </c>
      <c r="F24" s="16" t="s">
        <v>185</v>
      </c>
    </row>
    <row r="25" spans="1:6" ht="36" customHeight="1">
      <c r="A25" s="174" t="s">
        <v>414</v>
      </c>
      <c r="B25" s="98">
        <f t="shared" si="0"/>
        <v>22509</v>
      </c>
      <c r="C25" s="100">
        <f>SUM(C26)</f>
        <v>1273.1</v>
      </c>
      <c r="D25" s="100">
        <f>SUM(D26)</f>
        <v>4045.7</v>
      </c>
      <c r="E25" s="100">
        <f>SUM(E26)</f>
        <v>17190.2</v>
      </c>
      <c r="F25" s="13" t="s">
        <v>243</v>
      </c>
    </row>
    <row r="26" spans="1:6" ht="42.75" customHeight="1">
      <c r="A26" s="176"/>
      <c r="B26" s="98">
        <f t="shared" si="0"/>
        <v>22509</v>
      </c>
      <c r="C26" s="88">
        <f>SUM('[2]сельское хоз'!AU99)</f>
        <v>1273.1</v>
      </c>
      <c r="D26" s="88">
        <f>SUM('[2]сельское хоз'!AW99+'[2]сельское хоз'!AV99)</f>
        <v>4045.7</v>
      </c>
      <c r="E26" s="88">
        <f>SUM('[2]сельское хоз'!AT99)</f>
        <v>17190.2</v>
      </c>
      <c r="F26" s="13" t="s">
        <v>243</v>
      </c>
    </row>
    <row r="27" spans="1:6" ht="36" customHeight="1">
      <c r="A27" s="169" t="s">
        <v>422</v>
      </c>
      <c r="B27" s="98">
        <f t="shared" si="0"/>
        <v>90</v>
      </c>
      <c r="C27" s="100">
        <f>SUM(C28)</f>
        <v>0</v>
      </c>
      <c r="D27" s="100">
        <f>SUM(D28)</f>
        <v>0</v>
      </c>
      <c r="E27" s="100">
        <f>SUM(E28)</f>
        <v>90</v>
      </c>
      <c r="F27" s="13" t="s">
        <v>182</v>
      </c>
    </row>
    <row r="28" spans="1:6" ht="30">
      <c r="A28" s="170"/>
      <c r="B28" s="98">
        <f t="shared" si="0"/>
        <v>90</v>
      </c>
      <c r="C28" s="100"/>
      <c r="D28" s="88"/>
      <c r="E28" s="88">
        <f>SUM('[2]Соцполитика'!G99)</f>
        <v>90</v>
      </c>
      <c r="F28" s="13" t="s">
        <v>182</v>
      </c>
    </row>
    <row r="29" spans="1:6" ht="49.5" customHeight="1">
      <c r="A29" s="97" t="s">
        <v>426</v>
      </c>
      <c r="B29" s="98">
        <f>SUM(B30+B31+B32+B33+B34)</f>
        <v>59227.4</v>
      </c>
      <c r="C29" s="98">
        <f>SUM(C30+C31+C32+C33+C34)</f>
        <v>38468.3</v>
      </c>
      <c r="D29" s="98">
        <f>SUM(D30+D31+D32+D33+D34)</f>
        <v>20387.3</v>
      </c>
      <c r="E29" s="98">
        <f>SUM(E30+E31+E32+E33+E34)</f>
        <v>371.79999999999995</v>
      </c>
      <c r="F29" s="16" t="s">
        <v>244</v>
      </c>
    </row>
    <row r="30" spans="1:6" ht="48" customHeight="1">
      <c r="A30" s="13" t="s">
        <v>428</v>
      </c>
      <c r="B30" s="98">
        <f t="shared" si="0"/>
        <v>0</v>
      </c>
      <c r="C30" s="88"/>
      <c r="D30" s="88"/>
      <c r="E30" s="88"/>
      <c r="F30" s="16" t="s">
        <v>244</v>
      </c>
    </row>
    <row r="31" spans="1:6" ht="65.25" customHeight="1">
      <c r="A31" s="13" t="s">
        <v>429</v>
      </c>
      <c r="B31" s="98">
        <f t="shared" si="0"/>
        <v>54974.3</v>
      </c>
      <c r="C31" s="88">
        <f>SUM('[2]сельское хоз'!R61:AC61)</f>
        <v>38468.3</v>
      </c>
      <c r="D31" s="88">
        <f>SUM('[2]сельское хоз'!AF61)</f>
        <v>16506</v>
      </c>
      <c r="E31" s="88"/>
      <c r="F31" s="16" t="s">
        <v>244</v>
      </c>
    </row>
    <row r="32" spans="1:6" ht="81" customHeight="1">
      <c r="A32" s="132" t="s">
        <v>458</v>
      </c>
      <c r="B32" s="98">
        <f t="shared" si="0"/>
        <v>0</v>
      </c>
      <c r="C32" s="88"/>
      <c r="D32" s="88"/>
      <c r="E32" s="88"/>
      <c r="F32" s="16" t="s">
        <v>244</v>
      </c>
    </row>
    <row r="33" spans="1:6" ht="75.75" customHeight="1">
      <c r="A33" s="132" t="s">
        <v>460</v>
      </c>
      <c r="B33" s="98">
        <f t="shared" si="0"/>
        <v>0</v>
      </c>
      <c r="C33" s="88"/>
      <c r="D33" s="88"/>
      <c r="E33" s="88"/>
      <c r="F33" s="16" t="s">
        <v>244</v>
      </c>
    </row>
    <row r="34" spans="1:6" ht="78.75" customHeight="1">
      <c r="A34" s="132" t="s">
        <v>462</v>
      </c>
      <c r="B34" s="98">
        <f t="shared" si="0"/>
        <v>4253.099999999999</v>
      </c>
      <c r="C34" s="88"/>
      <c r="D34" s="88">
        <f>SUM('[2]сельское хоз'!AQ99)</f>
        <v>3881.2999999999997</v>
      </c>
      <c r="E34" s="88">
        <f>SUM('[2]сельское хоз'!AP99+'[2]Общегос вопр'!I99)</f>
        <v>371.79999999999995</v>
      </c>
      <c r="F34" s="16" t="s">
        <v>244</v>
      </c>
    </row>
    <row r="35" spans="1:6" ht="78.75" customHeight="1">
      <c r="A35" s="133" t="s">
        <v>471</v>
      </c>
      <c r="B35" s="98">
        <f>SUM(B36:B38)</f>
        <v>43671.8</v>
      </c>
      <c r="C35" s="98">
        <f>SUM(C36:C38)</f>
        <v>0</v>
      </c>
      <c r="D35" s="98">
        <f>SUM(D36:D38)</f>
        <v>41666.8</v>
      </c>
      <c r="E35" s="98">
        <f>SUM(E36:E38)</f>
        <v>2005</v>
      </c>
      <c r="F35" s="16" t="s">
        <v>167</v>
      </c>
    </row>
    <row r="36" spans="1:6" ht="37.5" customHeight="1">
      <c r="A36" s="38" t="s">
        <v>473</v>
      </c>
      <c r="B36" s="98">
        <f t="shared" si="0"/>
        <v>540</v>
      </c>
      <c r="C36" s="88"/>
      <c r="D36" s="88"/>
      <c r="E36" s="88">
        <f>SUM('[2]жкх'!J99)</f>
        <v>540</v>
      </c>
      <c r="F36" s="16" t="s">
        <v>167</v>
      </c>
    </row>
    <row r="37" spans="1:6" ht="53.25" customHeight="1">
      <c r="A37" s="38" t="s">
        <v>477</v>
      </c>
      <c r="B37" s="98">
        <f t="shared" si="0"/>
        <v>1365</v>
      </c>
      <c r="C37" s="88"/>
      <c r="D37" s="88"/>
      <c r="E37" s="88">
        <f>SUM('[2]жкх'!K99)</f>
        <v>1365</v>
      </c>
      <c r="F37" s="16" t="s">
        <v>167</v>
      </c>
    </row>
    <row r="38" spans="1:6" ht="52.5" customHeight="1">
      <c r="A38" s="38" t="s">
        <v>481</v>
      </c>
      <c r="B38" s="98">
        <f t="shared" si="0"/>
        <v>41766.8</v>
      </c>
      <c r="C38" s="88"/>
      <c r="D38" s="88">
        <f>SUM('[2]жкх'!C102)</f>
        <v>41666.8</v>
      </c>
      <c r="E38" s="88">
        <f>SUM('[2]жкх'!C101)</f>
        <v>100</v>
      </c>
      <c r="F38" s="16" t="s">
        <v>167</v>
      </c>
    </row>
    <row r="39" spans="1:6" ht="75" customHeight="1">
      <c r="A39" s="172" t="s">
        <v>487</v>
      </c>
      <c r="B39" s="98">
        <f>SUM(B40)</f>
        <v>0</v>
      </c>
      <c r="C39" s="98">
        <f>SUM(C40)</f>
        <v>0</v>
      </c>
      <c r="D39" s="98">
        <f>SUM(D40)</f>
        <v>0</v>
      </c>
      <c r="E39" s="98">
        <f>SUM(E40)</f>
        <v>0</v>
      </c>
      <c r="F39" s="16" t="s">
        <v>167</v>
      </c>
    </row>
    <row r="40" spans="1:6" ht="45" customHeight="1">
      <c r="A40" s="173"/>
      <c r="B40" s="98">
        <f t="shared" si="0"/>
        <v>0</v>
      </c>
      <c r="C40" s="100"/>
      <c r="D40" s="100"/>
      <c r="E40" s="100"/>
      <c r="F40" s="16" t="s">
        <v>167</v>
      </c>
    </row>
    <row r="41" spans="1:6" ht="61.5" customHeight="1">
      <c r="A41" s="42" t="s">
        <v>489</v>
      </c>
      <c r="B41" s="98">
        <f>SUM(B42+B43+B44+B45)</f>
        <v>16190.9</v>
      </c>
      <c r="C41" s="98">
        <f>SUM(C42+C43+C44+C45)</f>
        <v>85.5</v>
      </c>
      <c r="D41" s="98">
        <f>SUM(D42+D43+D44+D45)</f>
        <v>392</v>
      </c>
      <c r="E41" s="98">
        <f>SUM(E42+E43+E44+E45)</f>
        <v>15713.4</v>
      </c>
      <c r="F41" s="13" t="s">
        <v>185</v>
      </c>
    </row>
    <row r="42" spans="1:6" ht="47.25" customHeight="1">
      <c r="A42" s="44" t="s">
        <v>491</v>
      </c>
      <c r="B42" s="98">
        <f t="shared" si="0"/>
        <v>255</v>
      </c>
      <c r="C42" s="100"/>
      <c r="D42" s="88"/>
      <c r="E42" s="88">
        <f>SUM('[2]нес Культура'!M53+'[2]нес Культура'!E53)</f>
        <v>255</v>
      </c>
      <c r="F42" s="13" t="s">
        <v>167</v>
      </c>
    </row>
    <row r="43" spans="1:6" ht="39" customHeight="1">
      <c r="A43" s="44" t="s">
        <v>495</v>
      </c>
      <c r="B43" s="98">
        <f t="shared" si="0"/>
        <v>260.5</v>
      </c>
      <c r="C43" s="100"/>
      <c r="D43" s="88"/>
      <c r="E43" s="88">
        <f>SUM('[2]нес Культура'!X99)</f>
        <v>260.5</v>
      </c>
      <c r="F43" s="13" t="s">
        <v>167</v>
      </c>
    </row>
    <row r="44" spans="1:6" ht="38.25" customHeight="1">
      <c r="A44" s="44" t="s">
        <v>499</v>
      </c>
      <c r="B44" s="98">
        <f t="shared" si="0"/>
        <v>492</v>
      </c>
      <c r="C44" s="100"/>
      <c r="D44" s="88">
        <f>SUM('[2]нес Культура'!O62+'[2]нес Культура'!G58)</f>
        <v>392</v>
      </c>
      <c r="E44" s="88">
        <f>SUM('[2]нес Культура'!AC99+'[2]нес Культура'!AD99)</f>
        <v>100</v>
      </c>
      <c r="F44" s="13" t="s">
        <v>167</v>
      </c>
    </row>
    <row r="45" spans="1:6" ht="31.5" customHeight="1">
      <c r="A45" s="166" t="s">
        <v>3</v>
      </c>
      <c r="B45" s="98">
        <f t="shared" si="0"/>
        <v>15183.4</v>
      </c>
      <c r="C45" s="100">
        <f>SUM(C46)</f>
        <v>85.5</v>
      </c>
      <c r="D45" s="100">
        <f>SUM(D46)</f>
        <v>0</v>
      </c>
      <c r="E45" s="100">
        <f>SUM(E46)</f>
        <v>15097.9</v>
      </c>
      <c r="F45" s="13" t="s">
        <v>185</v>
      </c>
    </row>
    <row r="46" spans="1:6" ht="53.25" customHeight="1">
      <c r="A46" s="167"/>
      <c r="B46" s="98">
        <f>SUM(C46:E46)</f>
        <v>15183.4</v>
      </c>
      <c r="C46" s="88">
        <f>SUM('[2]нес Культура'!F99+'[2]нес Культура'!P62)</f>
        <v>85.5</v>
      </c>
      <c r="D46" s="88"/>
      <c r="E46" s="88">
        <f>SUM('[2]нес Культура'!E58+'[2]нес Культура'!M58+'[2]нес Культура'!M59+'[2]нес Культура'!AA99)</f>
        <v>15097.9</v>
      </c>
      <c r="F46" s="13" t="s">
        <v>185</v>
      </c>
    </row>
    <row r="47" spans="1:6" ht="33" customHeight="1">
      <c r="A47" s="174" t="s">
        <v>15</v>
      </c>
      <c r="B47" s="98">
        <f>SUM(C47:E47)</f>
        <v>349.5</v>
      </c>
      <c r="C47" s="100">
        <f>SUM(C48:C49)</f>
        <v>0</v>
      </c>
      <c r="D47" s="100">
        <f>SUM(D48:D49)</f>
        <v>0</v>
      </c>
      <c r="E47" s="100">
        <f>SUM(E48:E49)</f>
        <v>349.5</v>
      </c>
      <c r="F47" s="13" t="s">
        <v>167</v>
      </c>
    </row>
    <row r="48" spans="1:6" ht="46.5" customHeight="1">
      <c r="A48" s="175"/>
      <c r="B48" s="98">
        <f t="shared" si="0"/>
        <v>102</v>
      </c>
      <c r="C48" s="88"/>
      <c r="D48" s="88"/>
      <c r="E48" s="88">
        <f>SUM('[2]Физическа куль'!C99+'[2]Физическа куль'!E99)</f>
        <v>102</v>
      </c>
      <c r="F48" s="13" t="s">
        <v>185</v>
      </c>
    </row>
    <row r="49" spans="1:6" ht="38.25" customHeight="1">
      <c r="A49" s="176"/>
      <c r="B49" s="98">
        <f t="shared" si="0"/>
        <v>247.5</v>
      </c>
      <c r="C49" s="88"/>
      <c r="D49" s="88"/>
      <c r="E49" s="88">
        <f>SUM('[2]Физическа куль'!D99)</f>
        <v>247.5</v>
      </c>
      <c r="F49" s="13" t="s">
        <v>243</v>
      </c>
    </row>
    <row r="50" spans="1:6" ht="51" customHeight="1">
      <c r="A50" s="42" t="s">
        <v>22</v>
      </c>
      <c r="B50" s="98">
        <f>SUM(B51+B52)</f>
        <v>1428</v>
      </c>
      <c r="C50" s="98">
        <f>SUM(C51+C52)</f>
        <v>0</v>
      </c>
      <c r="D50" s="98">
        <f>SUM(D51+D52)</f>
        <v>50</v>
      </c>
      <c r="E50" s="98">
        <f>SUM(E51+E52)</f>
        <v>1378</v>
      </c>
      <c r="F50" s="13" t="s">
        <v>167</v>
      </c>
    </row>
    <row r="51" spans="1:6" ht="69" customHeight="1">
      <c r="A51" s="44" t="s">
        <v>24</v>
      </c>
      <c r="B51" s="98">
        <f t="shared" si="0"/>
        <v>428</v>
      </c>
      <c r="C51" s="88"/>
      <c r="D51" s="88">
        <f>SUM('[2]Программы свод'!E99)</f>
        <v>50</v>
      </c>
      <c r="E51" s="88">
        <f>SUM('[2]Программы свод'!H99)</f>
        <v>378</v>
      </c>
      <c r="F51" s="13" t="s">
        <v>167</v>
      </c>
    </row>
    <row r="52" spans="1:6" ht="54" customHeight="1">
      <c r="A52" s="44" t="s">
        <v>30</v>
      </c>
      <c r="B52" s="98">
        <f t="shared" si="0"/>
        <v>1000</v>
      </c>
      <c r="C52" s="88"/>
      <c r="D52" s="88"/>
      <c r="E52" s="88">
        <f>SUM('[2]Соцполитика'!E99)</f>
        <v>1000</v>
      </c>
      <c r="F52" s="13" t="s">
        <v>167</v>
      </c>
    </row>
    <row r="53" spans="1:6" ht="36" customHeight="1">
      <c r="A53" s="174" t="s">
        <v>34</v>
      </c>
      <c r="B53" s="98">
        <f>SUM(B54)</f>
        <v>500</v>
      </c>
      <c r="C53" s="98">
        <f>SUM(C54)</f>
        <v>0</v>
      </c>
      <c r="D53" s="98">
        <f>SUM(D54)</f>
        <v>0</v>
      </c>
      <c r="E53" s="98">
        <f>SUM(E54)</f>
        <v>500</v>
      </c>
      <c r="F53" s="13" t="s">
        <v>167</v>
      </c>
    </row>
    <row r="54" spans="1:6" ht="36.75" customHeight="1">
      <c r="A54" s="176"/>
      <c r="B54" s="98">
        <f>SUM(C54:E54)</f>
        <v>500</v>
      </c>
      <c r="C54" s="88"/>
      <c r="D54" s="88"/>
      <c r="E54" s="88">
        <f>SUM('[2]нес Культура'!W99)</f>
        <v>500</v>
      </c>
      <c r="F54" s="13" t="s">
        <v>167</v>
      </c>
    </row>
    <row r="55" spans="1:6" ht="67.5" customHeight="1">
      <c r="A55" s="42" t="s">
        <v>38</v>
      </c>
      <c r="B55" s="98">
        <f>SUM(B56+B57+B59+B58)</f>
        <v>517.5</v>
      </c>
      <c r="C55" s="98">
        <f>SUM(C56+C57+C59)</f>
        <v>0</v>
      </c>
      <c r="D55" s="98">
        <f>SUM(D56+D57+D59)</f>
        <v>0</v>
      </c>
      <c r="E55" s="98">
        <f>SUM(E56+E57+E59+E58)</f>
        <v>517.5</v>
      </c>
      <c r="F55" s="16" t="s">
        <v>167</v>
      </c>
    </row>
    <row r="56" spans="1:6" ht="52.5" customHeight="1">
      <c r="A56" s="44" t="s">
        <v>40</v>
      </c>
      <c r="B56" s="98">
        <f t="shared" si="0"/>
        <v>116</v>
      </c>
      <c r="C56" s="88"/>
      <c r="D56" s="88"/>
      <c r="E56" s="88">
        <f>SUM('[2]Программы свод'!K99)</f>
        <v>116</v>
      </c>
      <c r="F56" s="16" t="s">
        <v>167</v>
      </c>
    </row>
    <row r="57" spans="1:6" ht="68.25" customHeight="1">
      <c r="A57" s="44" t="s">
        <v>44</v>
      </c>
      <c r="B57" s="98">
        <f t="shared" si="0"/>
        <v>52</v>
      </c>
      <c r="C57" s="88"/>
      <c r="D57" s="88"/>
      <c r="E57" s="88">
        <f>SUM('[2]нес Культура'!V99+'[2]РОВД кор'!C99)</f>
        <v>52</v>
      </c>
      <c r="F57" s="16" t="s">
        <v>167</v>
      </c>
    </row>
    <row r="58" spans="1:6" ht="68.25" customHeight="1">
      <c r="A58" s="44" t="s">
        <v>49</v>
      </c>
      <c r="B58" s="98">
        <f t="shared" si="0"/>
        <v>125</v>
      </c>
      <c r="C58" s="88"/>
      <c r="D58" s="88"/>
      <c r="E58" s="88">
        <f>SUM('[2]РОВД кор'!D99+'[2]РОВД кор'!E99)</f>
        <v>125</v>
      </c>
      <c r="F58" s="16" t="s">
        <v>167</v>
      </c>
    </row>
    <row r="59" spans="1:6" ht="69" customHeight="1">
      <c r="A59" s="44" t="s">
        <v>55</v>
      </c>
      <c r="B59" s="98">
        <f t="shared" si="0"/>
        <v>224.5</v>
      </c>
      <c r="C59" s="88"/>
      <c r="D59" s="88"/>
      <c r="E59" s="88">
        <f>SUM('[2]нес Культура'!U99+'[2]сельское хоз'!I99+'[2]Программы свод'!I99)</f>
        <v>224.5</v>
      </c>
      <c r="F59" s="13"/>
    </row>
    <row r="60" spans="1:6" ht="39.75" customHeight="1">
      <c r="A60" s="169" t="s">
        <v>59</v>
      </c>
      <c r="B60" s="98">
        <f t="shared" si="0"/>
        <v>95</v>
      </c>
      <c r="C60" s="100">
        <f>SUM(C61)</f>
        <v>0</v>
      </c>
      <c r="D60" s="100">
        <f>SUM(D61)</f>
        <v>0</v>
      </c>
      <c r="E60" s="100">
        <f>SUM(E61)</f>
        <v>95</v>
      </c>
      <c r="F60" s="16" t="s">
        <v>167</v>
      </c>
    </row>
    <row r="61" spans="1:6" ht="39.75" customHeight="1">
      <c r="A61" s="170"/>
      <c r="B61" s="98">
        <f>SUM(C61:E61)</f>
        <v>95</v>
      </c>
      <c r="C61" s="88"/>
      <c r="D61" s="88"/>
      <c r="E61" s="88">
        <f>SUM('[2]сельское хоз'!C99)</f>
        <v>95</v>
      </c>
      <c r="F61" s="16" t="s">
        <v>167</v>
      </c>
    </row>
    <row r="62" spans="1:6" ht="42.75" customHeight="1">
      <c r="A62" s="50" t="s">
        <v>64</v>
      </c>
      <c r="B62" s="98">
        <f>SUM(C62+D62+E62)</f>
        <v>21846.699999999997</v>
      </c>
      <c r="C62" s="98">
        <f>SUM(C63+C64)</f>
        <v>967.9</v>
      </c>
      <c r="D62" s="98">
        <f>SUM(D63+D64)</f>
        <v>14482.599999999999</v>
      </c>
      <c r="E62" s="98">
        <f>SUM(E63+E64)</f>
        <v>6396.2</v>
      </c>
      <c r="F62" s="16" t="s">
        <v>185</v>
      </c>
    </row>
    <row r="63" spans="1:6" ht="61.5" customHeight="1">
      <c r="A63" s="53" t="s">
        <v>66</v>
      </c>
      <c r="B63" s="98">
        <f>SUM(C63:E63)</f>
        <v>21734.3</v>
      </c>
      <c r="C63" s="88">
        <f>SUM('[2]Нац оборона'!C99)</f>
        <v>967.9</v>
      </c>
      <c r="D63" s="88">
        <f>SUM('[2]Общегос вопр'!Z99+'[2]Фин помощь бюдж'!C99)</f>
        <v>14482.599999999999</v>
      </c>
      <c r="E63" s="88">
        <f>SUM('[2]Общегос вопр'!L99+'[2]Общегос вопр'!G99+'[2]Общегос вопр'!N99+'[2]Проц по кр'!C99+'[2]Фин помощь бюдж'!D99)</f>
        <v>6283.8</v>
      </c>
      <c r="F63" s="16" t="s">
        <v>185</v>
      </c>
    </row>
    <row r="64" spans="1:6" ht="53.25" customHeight="1">
      <c r="A64" s="53" t="s">
        <v>86</v>
      </c>
      <c r="B64" s="98">
        <f>SUM(C64:E64)</f>
        <v>112.4</v>
      </c>
      <c r="C64" s="88"/>
      <c r="D64" s="88"/>
      <c r="E64" s="88">
        <f>SUM('[2]Общегос вопр'!AD99)</f>
        <v>112.4</v>
      </c>
      <c r="F64" s="16" t="s">
        <v>185</v>
      </c>
    </row>
    <row r="65" spans="1:6" ht="37.5" customHeight="1">
      <c r="A65" s="169" t="s">
        <v>90</v>
      </c>
      <c r="B65" s="98">
        <f>SUM(C65:E65)</f>
        <v>6258.5</v>
      </c>
      <c r="C65" s="98">
        <f>SUM(C67)</f>
        <v>0</v>
      </c>
      <c r="D65" s="98">
        <f>SUM(D67)</f>
        <v>0</v>
      </c>
      <c r="E65" s="98">
        <f>SUM(E66:E67)</f>
        <v>6258.5</v>
      </c>
      <c r="F65" s="16" t="s">
        <v>243</v>
      </c>
    </row>
    <row r="66" spans="1:6" ht="37.5" customHeight="1">
      <c r="A66" s="171"/>
      <c r="B66" s="98">
        <f>SUM(C66:E66)</f>
        <v>1599</v>
      </c>
      <c r="C66" s="98"/>
      <c r="D66" s="98"/>
      <c r="E66" s="101">
        <f>SUM('[2]Общегос вопр'!AC47)</f>
        <v>1599</v>
      </c>
      <c r="F66" s="16" t="s">
        <v>243</v>
      </c>
    </row>
    <row r="67" spans="1:6" ht="51" customHeight="1">
      <c r="A67" s="170"/>
      <c r="B67" s="98">
        <f>SUM(C67:E67)</f>
        <v>4659.5</v>
      </c>
      <c r="C67" s="88"/>
      <c r="D67" s="88"/>
      <c r="E67" s="88">
        <f>SUM('[2]Програм Б П'!V58+'[2]нес Культура'!Z58+'[2]жкх'!C52+'[2]жкх'!E99)</f>
        <v>4659.5</v>
      </c>
      <c r="F67" s="13" t="s">
        <v>185</v>
      </c>
    </row>
    <row r="68" spans="1:6" ht="18" customHeight="1">
      <c r="A68" s="41" t="s">
        <v>96</v>
      </c>
      <c r="B68" s="98">
        <f>SUM(B69+B71+B73+B81+B83+B87+B89+B91+B93+B85)</f>
        <v>31644.600000000002</v>
      </c>
      <c r="C68" s="98">
        <f>SUM(C69+C71+C73+C81+C83+C87+C89+C91+C93)</f>
        <v>0</v>
      </c>
      <c r="D68" s="98">
        <f>SUM(D69+D71+D73+D81+D83+D87+D89+D91+D93)</f>
        <v>634.2</v>
      </c>
      <c r="E68" s="98">
        <f>SUM(E69+E71+E73+E81+E83+E87+E89+E91+E93+E85)</f>
        <v>31010.399999999998</v>
      </c>
      <c r="F68" s="13"/>
    </row>
    <row r="69" spans="1:6" ht="32.25" customHeight="1">
      <c r="A69" s="166" t="s">
        <v>97</v>
      </c>
      <c r="B69" s="98">
        <f t="shared" si="0"/>
        <v>634.2</v>
      </c>
      <c r="C69" s="88">
        <f>SUM(C70)</f>
        <v>0</v>
      </c>
      <c r="D69" s="88">
        <f>SUM(D70)</f>
        <v>634.2</v>
      </c>
      <c r="E69" s="88">
        <f>SUM(E70)</f>
        <v>0</v>
      </c>
      <c r="F69" s="102" t="s">
        <v>245</v>
      </c>
    </row>
    <row r="70" spans="1:6" ht="35.25" customHeight="1">
      <c r="A70" s="167"/>
      <c r="B70" s="98">
        <f>SUM(C70:E70)</f>
        <v>634.2</v>
      </c>
      <c r="C70" s="88"/>
      <c r="D70" s="88">
        <f>SUM('[2]сельское хоз'!J99)</f>
        <v>634.2</v>
      </c>
      <c r="E70" s="88"/>
      <c r="F70" s="102" t="s">
        <v>245</v>
      </c>
    </row>
    <row r="71" spans="1:6" ht="21" customHeight="1">
      <c r="A71" s="166" t="s">
        <v>101</v>
      </c>
      <c r="B71" s="98">
        <f t="shared" si="0"/>
        <v>2604</v>
      </c>
      <c r="C71" s="100">
        <f>SUM(C72)</f>
        <v>0</v>
      </c>
      <c r="D71" s="100">
        <f>SUM(D72)</f>
        <v>0</v>
      </c>
      <c r="E71" s="100">
        <f>SUM(E72)</f>
        <v>2604</v>
      </c>
      <c r="F71" s="16" t="s">
        <v>246</v>
      </c>
    </row>
    <row r="72" spans="1:6" ht="45.75" customHeight="1">
      <c r="A72" s="167"/>
      <c r="B72" s="98">
        <f>SUM(C72:E72)</f>
        <v>2604</v>
      </c>
      <c r="C72" s="100"/>
      <c r="D72" s="100"/>
      <c r="E72" s="88">
        <f>SUM('[2]Общегос вопр'!T99)</f>
        <v>2604</v>
      </c>
      <c r="F72" s="13" t="s">
        <v>185</v>
      </c>
    </row>
    <row r="73" spans="1:6" ht="31.5" customHeight="1">
      <c r="A73" s="166" t="s">
        <v>105</v>
      </c>
      <c r="B73" s="98">
        <f t="shared" si="0"/>
        <v>376.8</v>
      </c>
      <c r="C73" s="100">
        <f>SUM(C74:C80)</f>
        <v>0</v>
      </c>
      <c r="D73" s="100">
        <f>SUM(D74:D80)</f>
        <v>0</v>
      </c>
      <c r="E73" s="100">
        <f>SUM(E74:E80)</f>
        <v>376.8</v>
      </c>
      <c r="F73" s="13" t="s">
        <v>243</v>
      </c>
    </row>
    <row r="74" spans="1:6" ht="33" customHeight="1">
      <c r="A74" s="168"/>
      <c r="B74" s="98">
        <f t="shared" si="0"/>
        <v>30</v>
      </c>
      <c r="C74" s="88"/>
      <c r="D74" s="88"/>
      <c r="E74" s="88">
        <f>SUM('[2]Общегос вопр'!AF99)</f>
        <v>30</v>
      </c>
      <c r="F74" s="16" t="s">
        <v>247</v>
      </c>
    </row>
    <row r="75" spans="1:6" ht="33.75" customHeight="1">
      <c r="A75" s="168"/>
      <c r="B75" s="98">
        <f t="shared" si="0"/>
        <v>90</v>
      </c>
      <c r="C75" s="88"/>
      <c r="D75" s="88"/>
      <c r="E75" s="88">
        <f>SUM('[2]Общегос вопр'!AI99)</f>
        <v>90</v>
      </c>
      <c r="F75" s="13" t="s">
        <v>243</v>
      </c>
    </row>
    <row r="76" spans="1:6" ht="31.5" customHeight="1">
      <c r="A76" s="168"/>
      <c r="B76" s="98">
        <f t="shared" si="0"/>
        <v>46.8</v>
      </c>
      <c r="C76" s="88"/>
      <c r="D76" s="88"/>
      <c r="E76" s="88">
        <f>SUM('[2]Общегос вопр'!AH99)</f>
        <v>46.8</v>
      </c>
      <c r="F76" s="16" t="s">
        <v>182</v>
      </c>
    </row>
    <row r="77" spans="1:6" ht="48" customHeight="1">
      <c r="A77" s="168"/>
      <c r="B77" s="98">
        <f t="shared" si="0"/>
        <v>50</v>
      </c>
      <c r="C77" s="88"/>
      <c r="D77" s="88"/>
      <c r="E77" s="88">
        <f>SUM('[2]Общегос вопр'!AE99)</f>
        <v>50</v>
      </c>
      <c r="F77" s="13" t="s">
        <v>248</v>
      </c>
    </row>
    <row r="78" spans="1:6" ht="24.75" customHeight="1">
      <c r="A78" s="168"/>
      <c r="B78" s="98">
        <f t="shared" si="0"/>
        <v>30</v>
      </c>
      <c r="C78" s="88"/>
      <c r="D78" s="88"/>
      <c r="E78" s="88">
        <f>SUM('[2]Общегос вопр'!AG99)</f>
        <v>30</v>
      </c>
      <c r="F78" s="13" t="s">
        <v>177</v>
      </c>
    </row>
    <row r="79" spans="1:6" ht="30.75" customHeight="1">
      <c r="A79" s="168"/>
      <c r="B79" s="98">
        <f t="shared" si="0"/>
        <v>100</v>
      </c>
      <c r="C79" s="88"/>
      <c r="D79" s="88"/>
      <c r="E79" s="88">
        <f>SUM('[2]Аппарат и ЦБ Метод'!I99)</f>
        <v>100</v>
      </c>
      <c r="F79" s="13" t="s">
        <v>242</v>
      </c>
    </row>
    <row r="80" spans="1:6" ht="35.25" customHeight="1">
      <c r="A80" s="167"/>
      <c r="B80" s="98">
        <f t="shared" si="0"/>
        <v>30</v>
      </c>
      <c r="C80" s="88"/>
      <c r="D80" s="88"/>
      <c r="E80" s="88">
        <f>SUM('[2]сельское хоз'!L99)</f>
        <v>30</v>
      </c>
      <c r="F80" s="13" t="s">
        <v>249</v>
      </c>
    </row>
    <row r="81" spans="1:6" ht="36" customHeight="1">
      <c r="A81" s="166" t="s">
        <v>109</v>
      </c>
      <c r="B81" s="98">
        <f>SUM(B82)</f>
        <v>30</v>
      </c>
      <c r="C81" s="98">
        <f>SUM(C82)</f>
        <v>0</v>
      </c>
      <c r="D81" s="98">
        <f>SUM(D82)</f>
        <v>0</v>
      </c>
      <c r="E81" s="98">
        <f>SUM(E82)</f>
        <v>30</v>
      </c>
      <c r="F81" s="13" t="s">
        <v>243</v>
      </c>
    </row>
    <row r="82" spans="1:6" ht="42.75" customHeight="1">
      <c r="A82" s="167"/>
      <c r="B82" s="98">
        <f>SUM(C82:E82)</f>
        <v>30</v>
      </c>
      <c r="C82" s="88"/>
      <c r="D82" s="88"/>
      <c r="E82" s="88">
        <f>SUM('[2]Общегос вопр'!AB99)</f>
        <v>30</v>
      </c>
      <c r="F82" s="13" t="s">
        <v>243</v>
      </c>
    </row>
    <row r="83" spans="1:6" ht="39.75" customHeight="1">
      <c r="A83" s="166" t="s">
        <v>113</v>
      </c>
      <c r="B83" s="98">
        <f t="shared" si="0"/>
        <v>884</v>
      </c>
      <c r="C83" s="88">
        <f>SUM(C84)</f>
        <v>0</v>
      </c>
      <c r="D83" s="88">
        <f>SUM(D84)</f>
        <v>0</v>
      </c>
      <c r="E83" s="88">
        <f>SUM(E84)</f>
        <v>884</v>
      </c>
      <c r="F83" s="16" t="s">
        <v>250</v>
      </c>
    </row>
    <row r="84" spans="1:6" ht="50.25" customHeight="1">
      <c r="A84" s="167"/>
      <c r="B84" s="98">
        <f>SUM(C84:E84)</f>
        <v>884</v>
      </c>
      <c r="C84" s="88"/>
      <c r="D84" s="103"/>
      <c r="E84" s="88">
        <f>SUM('[2]Ср массовой инф'!C99)</f>
        <v>884</v>
      </c>
      <c r="F84" s="13" t="s">
        <v>248</v>
      </c>
    </row>
    <row r="85" spans="1:6" ht="32.25" customHeight="1">
      <c r="A85" s="166" t="s">
        <v>117</v>
      </c>
      <c r="B85" s="98">
        <f t="shared" si="0"/>
        <v>522.3</v>
      </c>
      <c r="C85" s="88">
        <f>SUM(C86)</f>
        <v>0</v>
      </c>
      <c r="D85" s="88">
        <f>SUM(D86)</f>
        <v>0</v>
      </c>
      <c r="E85" s="88">
        <f>SUM(E86)</f>
        <v>522.3</v>
      </c>
      <c r="F85" s="45" t="s">
        <v>245</v>
      </c>
    </row>
    <row r="86" spans="1:6" ht="36" customHeight="1">
      <c r="A86" s="167"/>
      <c r="B86" s="98">
        <f>SUM(C86:E86)</f>
        <v>522.3</v>
      </c>
      <c r="C86" s="88"/>
      <c r="D86" s="103"/>
      <c r="E86" s="88">
        <f>SUM('[2]сельское хоз'!H99)</f>
        <v>522.3</v>
      </c>
      <c r="F86" s="45" t="s">
        <v>245</v>
      </c>
    </row>
    <row r="87" spans="1:6" ht="33.75" customHeight="1">
      <c r="A87" s="166" t="s">
        <v>129</v>
      </c>
      <c r="B87" s="98">
        <f t="shared" si="0"/>
        <v>19597.2</v>
      </c>
      <c r="C87" s="88">
        <f>SUM(C88)</f>
        <v>0</v>
      </c>
      <c r="D87" s="88">
        <f>SUM(D88)</f>
        <v>0</v>
      </c>
      <c r="E87" s="88">
        <f>SUM(E88)</f>
        <v>19597.2</v>
      </c>
      <c r="F87" s="16" t="s">
        <v>251</v>
      </c>
    </row>
    <row r="88" spans="1:6" ht="30.75" customHeight="1">
      <c r="A88" s="167"/>
      <c r="B88" s="98">
        <f t="shared" si="0"/>
        <v>19597.2</v>
      </c>
      <c r="C88" s="88"/>
      <c r="D88" s="103"/>
      <c r="E88" s="88">
        <f>SUM('[2]Общегос вопр'!J99+'[2]Общегос вопр'!S99+'[2]РОВД кор'!F99)</f>
        <v>19597.2</v>
      </c>
      <c r="F88" s="16" t="s">
        <v>251</v>
      </c>
    </row>
    <row r="89" spans="1:6" ht="18" customHeight="1">
      <c r="A89" s="166" t="s">
        <v>136</v>
      </c>
      <c r="B89" s="98">
        <f t="shared" si="0"/>
        <v>535.9000000000001</v>
      </c>
      <c r="C89" s="88">
        <f>SUM(C90)</f>
        <v>0</v>
      </c>
      <c r="D89" s="88">
        <f>SUM(D90)</f>
        <v>0</v>
      </c>
      <c r="E89" s="88">
        <f>SUM(E90)</f>
        <v>535.9000000000001</v>
      </c>
      <c r="F89" s="16" t="s">
        <v>177</v>
      </c>
    </row>
    <row r="90" spans="1:6" ht="21" customHeight="1">
      <c r="A90" s="167"/>
      <c r="B90" s="98">
        <f>SUM(C90:E90)</f>
        <v>535.9000000000001</v>
      </c>
      <c r="C90" s="88"/>
      <c r="D90" s="103"/>
      <c r="E90" s="88">
        <f>SUM('[2]Общегос вопр'!E99)</f>
        <v>535.9000000000001</v>
      </c>
      <c r="F90" s="16" t="s">
        <v>177</v>
      </c>
    </row>
    <row r="91" spans="1:6" ht="27.75" customHeight="1">
      <c r="A91" s="164" t="s">
        <v>141</v>
      </c>
      <c r="B91" s="98">
        <f t="shared" si="0"/>
        <v>882.6</v>
      </c>
      <c r="C91" s="100">
        <f>SUM(C92)</f>
        <v>0</v>
      </c>
      <c r="D91" s="100">
        <f>SUM(D92)</f>
        <v>0</v>
      </c>
      <c r="E91" s="100">
        <f>SUM(E92)</f>
        <v>882.6</v>
      </c>
      <c r="F91" s="16" t="s">
        <v>247</v>
      </c>
    </row>
    <row r="92" spans="1:6" ht="28.5" customHeight="1">
      <c r="A92" s="165"/>
      <c r="B92" s="98">
        <f>SUM(C92:E92)</f>
        <v>882.6</v>
      </c>
      <c r="C92" s="100"/>
      <c r="D92" s="100"/>
      <c r="E92" s="88">
        <f>SUM('[2]Общегос вопр'!P99+'[2]Общегос вопр'!Q99)</f>
        <v>882.6</v>
      </c>
      <c r="F92" s="16" t="s">
        <v>247</v>
      </c>
    </row>
    <row r="93" spans="1:6" ht="33.75" customHeight="1">
      <c r="A93" s="166" t="s">
        <v>147</v>
      </c>
      <c r="B93" s="98">
        <f t="shared" si="0"/>
        <v>5577.6</v>
      </c>
      <c r="C93" s="104">
        <f>SUM(C94)</f>
        <v>0</v>
      </c>
      <c r="D93" s="104">
        <f>SUM(D94)</f>
        <v>0</v>
      </c>
      <c r="E93" s="104">
        <f>SUM(E94)</f>
        <v>5577.6</v>
      </c>
      <c r="F93" s="45" t="s">
        <v>245</v>
      </c>
    </row>
    <row r="94" spans="1:6" ht="34.5" customHeight="1">
      <c r="A94" s="167"/>
      <c r="B94" s="105">
        <f>SUM(C94:E94)</f>
        <v>5577.6</v>
      </c>
      <c r="C94" s="103"/>
      <c r="D94" s="103"/>
      <c r="E94" s="103">
        <f>SUM('[2]Общегос вопр'!U99)</f>
        <v>5577.6</v>
      </c>
      <c r="F94" s="13" t="s">
        <v>245</v>
      </c>
    </row>
    <row r="97" ht="15">
      <c r="B97" s="70"/>
    </row>
  </sheetData>
  <sheetProtection/>
  <mergeCells count="28">
    <mergeCell ref="A4:F4"/>
    <mergeCell ref="A5:F5"/>
    <mergeCell ref="A6:F6"/>
    <mergeCell ref="A8:A10"/>
    <mergeCell ref="B8:E8"/>
    <mergeCell ref="F8:F10"/>
    <mergeCell ref="B9:B10"/>
    <mergeCell ref="C9:E9"/>
    <mergeCell ref="A17:A22"/>
    <mergeCell ref="A23:A24"/>
    <mergeCell ref="A25:A26"/>
    <mergeCell ref="A27:A28"/>
    <mergeCell ref="A39:A40"/>
    <mergeCell ref="A45:A46"/>
    <mergeCell ref="A47:A49"/>
    <mergeCell ref="A53:A54"/>
    <mergeCell ref="A60:A61"/>
    <mergeCell ref="A65:A67"/>
    <mergeCell ref="A69:A70"/>
    <mergeCell ref="A71:A72"/>
    <mergeCell ref="A91:A92"/>
    <mergeCell ref="A93:A94"/>
    <mergeCell ref="A73:A80"/>
    <mergeCell ref="A81:A82"/>
    <mergeCell ref="A83:A84"/>
    <mergeCell ref="A85:A86"/>
    <mergeCell ref="A87:A88"/>
    <mergeCell ref="A89:A90"/>
  </mergeCells>
  <printOptions/>
  <pageMargins left="0.7" right="0.7" top="0.75" bottom="0.75" header="0.3" footer="0.3"/>
  <pageSetup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85"/>
  <sheetViews>
    <sheetView view="pageBreakPreview" zoomScale="60" zoomScalePageLayoutView="0" workbookViewId="0" topLeftCell="A1">
      <selection activeCell="E3" sqref="E3"/>
    </sheetView>
  </sheetViews>
  <sheetFormatPr defaultColWidth="14.8515625" defaultRowHeight="15"/>
  <cols>
    <col min="1" max="1" width="47.421875" style="0" customWidth="1"/>
    <col min="2" max="2" width="20.57421875" style="0" customWidth="1"/>
    <col min="3" max="3" width="21.00390625" style="0" customWidth="1"/>
    <col min="4" max="4" width="19.8515625" style="0" customWidth="1"/>
    <col min="5" max="5" width="16.8515625" style="0" customWidth="1"/>
    <col min="6" max="6" width="25.421875" style="0" customWidth="1"/>
  </cols>
  <sheetData>
    <row r="1" spans="1:6" ht="15">
      <c r="A1" s="2"/>
      <c r="B1" s="2"/>
      <c r="C1" s="1"/>
      <c r="D1" s="1" t="s">
        <v>336</v>
      </c>
      <c r="E1" s="1"/>
      <c r="F1" s="1"/>
    </row>
    <row r="2" spans="1:6" ht="15">
      <c r="A2" s="2"/>
      <c r="B2" s="2"/>
      <c r="C2" s="1"/>
      <c r="D2" s="1" t="s">
        <v>157</v>
      </c>
      <c r="E2" s="1"/>
      <c r="F2" s="1"/>
    </row>
    <row r="3" spans="1:6" ht="15">
      <c r="A3" s="2"/>
      <c r="B3" s="2"/>
      <c r="C3" s="2"/>
      <c r="D3" s="2"/>
      <c r="E3" s="2" t="s">
        <v>122</v>
      </c>
      <c r="F3" s="2"/>
    </row>
    <row r="4" spans="1:6" ht="15">
      <c r="A4" s="157" t="s">
        <v>253</v>
      </c>
      <c r="B4" s="157"/>
      <c r="C4" s="157"/>
      <c r="D4" s="157"/>
      <c r="E4" s="157"/>
      <c r="F4" s="157"/>
    </row>
    <row r="5" spans="1:6" ht="15">
      <c r="A5" s="162" t="s">
        <v>254</v>
      </c>
      <c r="B5" s="162"/>
      <c r="C5" s="162"/>
      <c r="D5" s="162"/>
      <c r="E5" s="162"/>
      <c r="F5" s="162"/>
    </row>
    <row r="6" spans="1:6" ht="15">
      <c r="A6" s="2"/>
      <c r="B6" s="2"/>
      <c r="C6" s="2"/>
      <c r="D6" s="2"/>
      <c r="E6" s="2"/>
      <c r="F6" s="65" t="s">
        <v>234</v>
      </c>
    </row>
    <row r="7" spans="1:6" ht="15" customHeight="1">
      <c r="A7" s="152" t="s">
        <v>161</v>
      </c>
      <c r="B7" s="152" t="s">
        <v>255</v>
      </c>
      <c r="C7" s="152" t="s">
        <v>256</v>
      </c>
      <c r="D7" s="152" t="s">
        <v>257</v>
      </c>
      <c r="E7" s="152" t="s">
        <v>258</v>
      </c>
      <c r="F7" s="152" t="s">
        <v>259</v>
      </c>
    </row>
    <row r="8" spans="1:6" ht="30" customHeight="1">
      <c r="A8" s="153"/>
      <c r="B8" s="153"/>
      <c r="C8" s="153"/>
      <c r="D8" s="153"/>
      <c r="E8" s="153"/>
      <c r="F8" s="153"/>
    </row>
    <row r="9" spans="1:6" ht="12.75" customHeight="1">
      <c r="A9" s="83"/>
      <c r="B9" s="83"/>
      <c r="C9" s="83"/>
      <c r="D9" s="83"/>
      <c r="E9" s="83"/>
      <c r="F9" s="83"/>
    </row>
    <row r="10" spans="1:6" ht="15">
      <c r="A10" s="91" t="s">
        <v>347</v>
      </c>
      <c r="B10" s="106" t="s">
        <v>260</v>
      </c>
      <c r="C10" s="106" t="s">
        <v>260</v>
      </c>
      <c r="D10" s="106"/>
      <c r="E10" s="106"/>
      <c r="F10" s="74">
        <f>SUM(F12+F78+F89+F151+F165+F218+F247+F261+F276+F74+F268+F272)</f>
        <v>438917.50000000006</v>
      </c>
    </row>
    <row r="11" spans="1:6" ht="15">
      <c r="A11" s="91"/>
      <c r="B11" s="107"/>
      <c r="C11" s="106"/>
      <c r="D11" s="106"/>
      <c r="E11" s="106"/>
      <c r="F11" s="74"/>
    </row>
    <row r="12" spans="1:6" ht="15">
      <c r="A12" s="108" t="s">
        <v>166</v>
      </c>
      <c r="B12" s="106" t="s">
        <v>357</v>
      </c>
      <c r="C12" s="106" t="s">
        <v>260</v>
      </c>
      <c r="D12" s="106"/>
      <c r="E12" s="106"/>
      <c r="F12" s="74">
        <f>SUM(F13+F16+F25+F34+F52+F55)</f>
        <v>39379.90000000001</v>
      </c>
    </row>
    <row r="13" spans="1:6" ht="45">
      <c r="A13" s="109" t="s">
        <v>261</v>
      </c>
      <c r="B13" s="68" t="s">
        <v>357</v>
      </c>
      <c r="C13" s="68" t="s">
        <v>358</v>
      </c>
      <c r="D13" s="68"/>
      <c r="E13" s="68"/>
      <c r="F13" s="88">
        <f>SUM(F14)</f>
        <v>1468.2</v>
      </c>
    </row>
    <row r="14" spans="1:6" ht="60">
      <c r="A14" s="32" t="s">
        <v>155</v>
      </c>
      <c r="B14" s="68" t="s">
        <v>357</v>
      </c>
      <c r="C14" s="68" t="s">
        <v>358</v>
      </c>
      <c r="D14" s="68" t="s">
        <v>156</v>
      </c>
      <c r="E14" s="68"/>
      <c r="F14" s="88">
        <f>SUM(F15)</f>
        <v>1468.2</v>
      </c>
    </row>
    <row r="15" spans="1:6" ht="87" customHeight="1">
      <c r="A15" s="32" t="s">
        <v>262</v>
      </c>
      <c r="B15" s="68" t="s">
        <v>357</v>
      </c>
      <c r="C15" s="68" t="s">
        <v>358</v>
      </c>
      <c r="D15" s="68" t="s">
        <v>156</v>
      </c>
      <c r="E15" s="68" t="s">
        <v>365</v>
      </c>
      <c r="F15" s="88">
        <f>SUM('[2]Общегос вопр'!C99)</f>
        <v>1468.2</v>
      </c>
    </row>
    <row r="16" spans="1:6" ht="60">
      <c r="A16" s="16" t="s">
        <v>263</v>
      </c>
      <c r="B16" s="19" t="s">
        <v>357</v>
      </c>
      <c r="C16" s="19" t="s">
        <v>406</v>
      </c>
      <c r="D16" s="19"/>
      <c r="E16" s="19"/>
      <c r="F16" s="88">
        <f>SUM(F19+F23+F17)</f>
        <v>1394.4</v>
      </c>
    </row>
    <row r="17" spans="1:6" ht="60">
      <c r="A17" s="32" t="s">
        <v>107</v>
      </c>
      <c r="B17" s="19" t="s">
        <v>357</v>
      </c>
      <c r="C17" s="19" t="s">
        <v>406</v>
      </c>
      <c r="D17" s="19" t="s">
        <v>108</v>
      </c>
      <c r="E17" s="19"/>
      <c r="F17" s="88">
        <f>SUM(F18)</f>
        <v>30</v>
      </c>
    </row>
    <row r="18" spans="1:6" ht="30">
      <c r="A18" s="32" t="s">
        <v>264</v>
      </c>
      <c r="B18" s="19" t="s">
        <v>357</v>
      </c>
      <c r="C18" s="19" t="s">
        <v>406</v>
      </c>
      <c r="D18" s="19" t="s">
        <v>108</v>
      </c>
      <c r="E18" s="19" t="s">
        <v>381</v>
      </c>
      <c r="F18" s="88">
        <f>SUM('[2]Общегос вопр'!AG99)</f>
        <v>30</v>
      </c>
    </row>
    <row r="19" spans="1:7" ht="60.75" customHeight="1">
      <c r="A19" s="32" t="s">
        <v>138</v>
      </c>
      <c r="B19" s="68" t="s">
        <v>357</v>
      </c>
      <c r="C19" s="68" t="s">
        <v>406</v>
      </c>
      <c r="D19" s="68" t="s">
        <v>139</v>
      </c>
      <c r="E19" s="68"/>
      <c r="F19" s="88">
        <f>SUM(F20:F22)</f>
        <v>535.9</v>
      </c>
      <c r="G19" s="110"/>
    </row>
    <row r="20" spans="1:6" ht="84.75" customHeight="1">
      <c r="A20" s="32" t="s">
        <v>262</v>
      </c>
      <c r="B20" s="68" t="s">
        <v>357</v>
      </c>
      <c r="C20" s="68" t="s">
        <v>406</v>
      </c>
      <c r="D20" s="68" t="s">
        <v>139</v>
      </c>
      <c r="E20" s="68" t="s">
        <v>365</v>
      </c>
      <c r="F20" s="88">
        <f>SUM('[2]Прилож 3'!F20+'[2]Прилож 3'!F21)</f>
        <v>268.4</v>
      </c>
    </row>
    <row r="21" spans="1:6" ht="30">
      <c r="A21" s="32" t="s">
        <v>264</v>
      </c>
      <c r="B21" s="68" t="s">
        <v>357</v>
      </c>
      <c r="C21" s="68" t="s">
        <v>406</v>
      </c>
      <c r="D21" s="68" t="s">
        <v>139</v>
      </c>
      <c r="E21" s="68" t="s">
        <v>381</v>
      </c>
      <c r="F21" s="88">
        <f>SUM('[2]Прилож 3'!F22)</f>
        <v>251.5</v>
      </c>
    </row>
    <row r="22" spans="1:6" ht="15">
      <c r="A22" s="32" t="s">
        <v>265</v>
      </c>
      <c r="B22" s="68" t="s">
        <v>357</v>
      </c>
      <c r="C22" s="68" t="s">
        <v>406</v>
      </c>
      <c r="D22" s="68" t="s">
        <v>266</v>
      </c>
      <c r="E22" s="68" t="s">
        <v>385</v>
      </c>
      <c r="F22" s="88">
        <f>SUM('[2]Прилож 3'!F23+'[2]Прилож 3'!F24)</f>
        <v>16</v>
      </c>
    </row>
    <row r="23" spans="1:6" ht="75.75" customHeight="1">
      <c r="A23" s="32" t="s">
        <v>151</v>
      </c>
      <c r="B23" s="68" t="s">
        <v>357</v>
      </c>
      <c r="C23" s="68" t="s">
        <v>406</v>
      </c>
      <c r="D23" s="68" t="s">
        <v>152</v>
      </c>
      <c r="E23" s="68"/>
      <c r="F23" s="88">
        <f>SUM(F24)</f>
        <v>828.5</v>
      </c>
    </row>
    <row r="24" spans="1:6" ht="75" customHeight="1">
      <c r="A24" s="32" t="s">
        <v>262</v>
      </c>
      <c r="B24" s="68" t="s">
        <v>357</v>
      </c>
      <c r="C24" s="68" t="s">
        <v>406</v>
      </c>
      <c r="D24" s="68" t="s">
        <v>152</v>
      </c>
      <c r="E24" s="68" t="s">
        <v>365</v>
      </c>
      <c r="F24" s="88">
        <f>SUM('[2]Общегос вопр'!D99)</f>
        <v>828.5</v>
      </c>
    </row>
    <row r="25" spans="1:6" ht="60">
      <c r="A25" s="17" t="s">
        <v>267</v>
      </c>
      <c r="B25" s="19" t="s">
        <v>357</v>
      </c>
      <c r="C25" s="19" t="s">
        <v>366</v>
      </c>
      <c r="D25" s="19"/>
      <c r="E25" s="19"/>
      <c r="F25" s="88">
        <f>SUM(F28+F30+F32+F26)</f>
        <v>2375.2000000000003</v>
      </c>
    </row>
    <row r="26" spans="1:6" ht="111" customHeight="1">
      <c r="A26" s="18" t="s">
        <v>363</v>
      </c>
      <c r="B26" s="19" t="s">
        <v>357</v>
      </c>
      <c r="C26" s="19" t="s">
        <v>366</v>
      </c>
      <c r="D26" s="19" t="s">
        <v>364</v>
      </c>
      <c r="E26" s="19"/>
      <c r="F26" s="88">
        <f>SUM(F27)</f>
        <v>223.9</v>
      </c>
    </row>
    <row r="27" spans="1:6" ht="75">
      <c r="A27" s="32" t="s">
        <v>262</v>
      </c>
      <c r="B27" s="19" t="s">
        <v>357</v>
      </c>
      <c r="C27" s="19" t="s">
        <v>366</v>
      </c>
      <c r="D27" s="19" t="s">
        <v>364</v>
      </c>
      <c r="E27" s="19" t="s">
        <v>365</v>
      </c>
      <c r="F27" s="88">
        <f>SUM('[2]Общегос вопр'!H5)</f>
        <v>223.9</v>
      </c>
    </row>
    <row r="28" spans="1:6" ht="118.5" customHeight="1">
      <c r="A28" s="32" t="s">
        <v>464</v>
      </c>
      <c r="B28" s="68" t="s">
        <v>357</v>
      </c>
      <c r="C28" s="68" t="s">
        <v>366</v>
      </c>
      <c r="D28" s="68" t="s">
        <v>465</v>
      </c>
      <c r="E28" s="68"/>
      <c r="F28" s="88">
        <f>SUM(F29)</f>
        <v>341.79999999999995</v>
      </c>
    </row>
    <row r="29" spans="1:6" ht="45.75" customHeight="1">
      <c r="A29" s="32" t="s">
        <v>262</v>
      </c>
      <c r="B29" s="68" t="s">
        <v>357</v>
      </c>
      <c r="C29" s="68" t="s">
        <v>366</v>
      </c>
      <c r="D29" s="68" t="s">
        <v>465</v>
      </c>
      <c r="E29" s="68" t="s">
        <v>365</v>
      </c>
      <c r="F29" s="88">
        <f>SUM('[2]Общегос вопр'!I99)</f>
        <v>341.79999999999995</v>
      </c>
    </row>
    <row r="30" spans="1:6" ht="109.5" customHeight="1">
      <c r="A30" s="32" t="s">
        <v>71</v>
      </c>
      <c r="B30" s="68" t="s">
        <v>357</v>
      </c>
      <c r="C30" s="68" t="s">
        <v>366</v>
      </c>
      <c r="D30" s="68" t="s">
        <v>72</v>
      </c>
      <c r="E30" s="68"/>
      <c r="F30" s="88">
        <f>SUM(F31)</f>
        <v>1033.8</v>
      </c>
    </row>
    <row r="31" spans="1:6" ht="45.75" customHeight="1">
      <c r="A31" s="32" t="s">
        <v>262</v>
      </c>
      <c r="B31" s="68" t="s">
        <v>357</v>
      </c>
      <c r="C31" s="68" t="s">
        <v>366</v>
      </c>
      <c r="D31" s="68" t="s">
        <v>72</v>
      </c>
      <c r="E31" s="68" t="s">
        <v>365</v>
      </c>
      <c r="F31" s="88">
        <f>SUM('[2]Общегос вопр'!G99)</f>
        <v>1033.8</v>
      </c>
    </row>
    <row r="32" spans="1:6" ht="120" customHeight="1">
      <c r="A32" s="32" t="s">
        <v>268</v>
      </c>
      <c r="B32" s="68" t="s">
        <v>357</v>
      </c>
      <c r="C32" s="68" t="s">
        <v>366</v>
      </c>
      <c r="D32" s="68" t="s">
        <v>173</v>
      </c>
      <c r="E32" s="68"/>
      <c r="F32" s="88">
        <f>SUM(F33)</f>
        <v>775.7</v>
      </c>
    </row>
    <row r="33" spans="1:6" ht="45.75" customHeight="1">
      <c r="A33" s="32" t="s">
        <v>262</v>
      </c>
      <c r="B33" s="68" t="s">
        <v>357</v>
      </c>
      <c r="C33" s="68" t="s">
        <v>366</v>
      </c>
      <c r="D33" s="68" t="s">
        <v>173</v>
      </c>
      <c r="E33" s="68" t="s">
        <v>365</v>
      </c>
      <c r="F33" s="88">
        <f>SUM('[2]Общегос вопр'!J99)</f>
        <v>775.7</v>
      </c>
    </row>
    <row r="34" spans="1:6" ht="45">
      <c r="A34" s="109" t="s">
        <v>269</v>
      </c>
      <c r="B34" s="68" t="s">
        <v>357</v>
      </c>
      <c r="C34" s="68" t="s">
        <v>70</v>
      </c>
      <c r="D34" s="68"/>
      <c r="E34" s="68"/>
      <c r="F34" s="88">
        <f>SUM(F35+F43+F47+F50+F41+F39)</f>
        <v>5843.4</v>
      </c>
    </row>
    <row r="35" spans="1:6" ht="95.25" customHeight="1">
      <c r="A35" s="32" t="s">
        <v>68</v>
      </c>
      <c r="B35" s="68" t="s">
        <v>357</v>
      </c>
      <c r="C35" s="68" t="s">
        <v>70</v>
      </c>
      <c r="D35" s="68" t="s">
        <v>69</v>
      </c>
      <c r="E35" s="68"/>
      <c r="F35" s="88">
        <f>SUM(F36:F38)</f>
        <v>3980.2</v>
      </c>
    </row>
    <row r="36" spans="1:7" ht="75">
      <c r="A36" s="32" t="s">
        <v>262</v>
      </c>
      <c r="B36" s="68" t="s">
        <v>357</v>
      </c>
      <c r="C36" s="68" t="s">
        <v>70</v>
      </c>
      <c r="D36" s="68" t="s">
        <v>69</v>
      </c>
      <c r="E36" s="68" t="s">
        <v>365</v>
      </c>
      <c r="F36" s="88">
        <f>SUM('[2]Прилож 3'!F36+'[2]Прилож 3'!F37)</f>
        <v>3187.5</v>
      </c>
      <c r="G36" s="110"/>
    </row>
    <row r="37" spans="1:6" ht="30">
      <c r="A37" s="32" t="s">
        <v>264</v>
      </c>
      <c r="B37" s="68" t="s">
        <v>357</v>
      </c>
      <c r="C37" s="68" t="s">
        <v>70</v>
      </c>
      <c r="D37" s="68" t="s">
        <v>69</v>
      </c>
      <c r="E37" s="68" t="s">
        <v>381</v>
      </c>
      <c r="F37" s="88">
        <f>SUM('[2]Прилож 3'!F38)</f>
        <v>786.7</v>
      </c>
    </row>
    <row r="38" spans="1:6" ht="15">
      <c r="A38" s="32" t="s">
        <v>265</v>
      </c>
      <c r="B38" s="68" t="s">
        <v>357</v>
      </c>
      <c r="C38" s="68" t="s">
        <v>70</v>
      </c>
      <c r="D38" s="68" t="s">
        <v>69</v>
      </c>
      <c r="E38" s="68" t="s">
        <v>385</v>
      </c>
      <c r="F38" s="88">
        <f>SUM('[2]Прилож 3'!F39+'[2]Прилож 3'!F40)</f>
        <v>6</v>
      </c>
    </row>
    <row r="39" spans="1:6" ht="93.75" customHeight="1">
      <c r="A39" s="109" t="s">
        <v>88</v>
      </c>
      <c r="B39" s="68" t="s">
        <v>357</v>
      </c>
      <c r="C39" s="68" t="s">
        <v>70</v>
      </c>
      <c r="D39" s="68" t="s">
        <v>89</v>
      </c>
      <c r="E39" s="68"/>
      <c r="F39" s="88">
        <f>SUM(F40)</f>
        <v>112.4</v>
      </c>
    </row>
    <row r="40" spans="1:6" ht="30">
      <c r="A40" s="32" t="s">
        <v>264</v>
      </c>
      <c r="B40" s="68" t="s">
        <v>357</v>
      </c>
      <c r="C40" s="68" t="s">
        <v>70</v>
      </c>
      <c r="D40" s="68" t="s">
        <v>270</v>
      </c>
      <c r="E40" s="68" t="s">
        <v>381</v>
      </c>
      <c r="F40" s="88">
        <f>SUM('[2]Общегос вопр'!AD99)</f>
        <v>112.4</v>
      </c>
    </row>
    <row r="41" spans="1:6" ht="60">
      <c r="A41" s="32" t="s">
        <v>107</v>
      </c>
      <c r="B41" s="68" t="s">
        <v>357</v>
      </c>
      <c r="C41" s="68" t="s">
        <v>70</v>
      </c>
      <c r="D41" s="68" t="s">
        <v>108</v>
      </c>
      <c r="E41" s="68"/>
      <c r="F41" s="88">
        <f>SUM(F42)</f>
        <v>80</v>
      </c>
    </row>
    <row r="42" spans="1:6" ht="30">
      <c r="A42" s="32" t="s">
        <v>264</v>
      </c>
      <c r="B42" s="68" t="s">
        <v>357</v>
      </c>
      <c r="C42" s="68" t="s">
        <v>70</v>
      </c>
      <c r="D42" s="68" t="s">
        <v>108</v>
      </c>
      <c r="E42" s="68" t="s">
        <v>381</v>
      </c>
      <c r="F42" s="88">
        <f>SUM('[2]Общегос вопр'!AE99+'[2]Общегос вопр'!AF99)</f>
        <v>80</v>
      </c>
    </row>
    <row r="43" spans="1:6" ht="75">
      <c r="A43" s="32" t="s">
        <v>143</v>
      </c>
      <c r="B43" s="68" t="s">
        <v>357</v>
      </c>
      <c r="C43" s="68" t="s">
        <v>70</v>
      </c>
      <c r="D43" s="68" t="s">
        <v>144</v>
      </c>
      <c r="E43" s="68"/>
      <c r="F43" s="88">
        <f>SUM(F44:F46)</f>
        <v>299.1</v>
      </c>
    </row>
    <row r="44" spans="1:6" ht="75">
      <c r="A44" s="32" t="s">
        <v>262</v>
      </c>
      <c r="B44" s="68" t="s">
        <v>357</v>
      </c>
      <c r="C44" s="68" t="s">
        <v>70</v>
      </c>
      <c r="D44" s="68" t="s">
        <v>144</v>
      </c>
      <c r="E44" s="68" t="s">
        <v>365</v>
      </c>
      <c r="F44" s="88">
        <f>SUM('[2]Прилож 3'!F46+'[2]Прилож 3'!F47)</f>
        <v>179.60000000000002</v>
      </c>
    </row>
    <row r="45" spans="1:6" ht="30">
      <c r="A45" s="32" t="s">
        <v>264</v>
      </c>
      <c r="B45" s="68" t="s">
        <v>357</v>
      </c>
      <c r="C45" s="68" t="s">
        <v>70</v>
      </c>
      <c r="D45" s="68" t="s">
        <v>144</v>
      </c>
      <c r="E45" s="68" t="s">
        <v>381</v>
      </c>
      <c r="F45" s="88">
        <f>SUM('[2]Прилож 3'!F48)</f>
        <v>118</v>
      </c>
    </row>
    <row r="46" spans="1:6" ht="15">
      <c r="A46" s="32" t="s">
        <v>265</v>
      </c>
      <c r="B46" s="68" t="s">
        <v>357</v>
      </c>
      <c r="C46" s="68" t="s">
        <v>70</v>
      </c>
      <c r="D46" s="68" t="s">
        <v>144</v>
      </c>
      <c r="E46" s="68" t="s">
        <v>385</v>
      </c>
      <c r="F46" s="88">
        <f>SUM('[2]Прилож 3'!F50)</f>
        <v>1.5</v>
      </c>
    </row>
    <row r="47" spans="1:6" ht="105">
      <c r="A47" s="32" t="s">
        <v>145</v>
      </c>
      <c r="B47" s="68" t="s">
        <v>357</v>
      </c>
      <c r="C47" s="68" t="s">
        <v>70</v>
      </c>
      <c r="D47" s="68" t="s">
        <v>146</v>
      </c>
      <c r="E47" s="68"/>
      <c r="F47" s="88">
        <f>SUM(F48:F49)</f>
        <v>583.5</v>
      </c>
    </row>
    <row r="48" spans="1:6" ht="75">
      <c r="A48" s="32" t="s">
        <v>262</v>
      </c>
      <c r="B48" s="68" t="s">
        <v>357</v>
      </c>
      <c r="C48" s="68" t="s">
        <v>70</v>
      </c>
      <c r="D48" s="68" t="s">
        <v>146</v>
      </c>
      <c r="E48" s="68" t="s">
        <v>365</v>
      </c>
      <c r="F48" s="88">
        <f>SUM('[2]Прилож 3'!F52+'[2]Прилож 3'!F53)</f>
        <v>397</v>
      </c>
    </row>
    <row r="49" spans="1:6" ht="30">
      <c r="A49" s="32" t="s">
        <v>264</v>
      </c>
      <c r="B49" s="68" t="s">
        <v>357</v>
      </c>
      <c r="C49" s="68" t="s">
        <v>70</v>
      </c>
      <c r="D49" s="68" t="s">
        <v>146</v>
      </c>
      <c r="E49" s="68" t="s">
        <v>381</v>
      </c>
      <c r="F49" s="88">
        <f>SUM('[2]Прилож 3'!F54)</f>
        <v>186.5</v>
      </c>
    </row>
    <row r="50" spans="1:6" ht="60">
      <c r="A50" s="32" t="s">
        <v>153</v>
      </c>
      <c r="B50" s="68" t="s">
        <v>357</v>
      </c>
      <c r="C50" s="68" t="s">
        <v>70</v>
      </c>
      <c r="D50" s="68" t="s">
        <v>154</v>
      </c>
      <c r="E50" s="68"/>
      <c r="F50" s="88">
        <f>SUM(F51)</f>
        <v>788.2</v>
      </c>
    </row>
    <row r="51" spans="1:6" ht="82.5" customHeight="1">
      <c r="A51" s="32" t="s">
        <v>262</v>
      </c>
      <c r="B51" s="68" t="s">
        <v>357</v>
      </c>
      <c r="C51" s="68" t="s">
        <v>70</v>
      </c>
      <c r="D51" s="68" t="s">
        <v>154</v>
      </c>
      <c r="E51" s="68" t="s">
        <v>365</v>
      </c>
      <c r="F51" s="88">
        <f>SUM('[2]Общегос вопр'!O99)</f>
        <v>788.2</v>
      </c>
    </row>
    <row r="52" spans="1:6" ht="18.75" customHeight="1">
      <c r="A52" s="32" t="s">
        <v>271</v>
      </c>
      <c r="B52" s="68" t="s">
        <v>357</v>
      </c>
      <c r="C52" s="68" t="s">
        <v>19</v>
      </c>
      <c r="D52" s="68"/>
      <c r="E52" s="68"/>
      <c r="F52" s="88">
        <f>SUM(F53)</f>
        <v>430</v>
      </c>
    </row>
    <row r="53" spans="1:6" ht="96.75" customHeight="1">
      <c r="A53" s="32" t="s">
        <v>83</v>
      </c>
      <c r="B53" s="68" t="s">
        <v>357</v>
      </c>
      <c r="C53" s="68" t="s">
        <v>19</v>
      </c>
      <c r="D53" s="68" t="s">
        <v>84</v>
      </c>
      <c r="E53" s="68"/>
      <c r="F53" s="88">
        <f>SUM(F54)</f>
        <v>430</v>
      </c>
    </row>
    <row r="54" spans="1:6" ht="16.5" customHeight="1">
      <c r="A54" s="32" t="s">
        <v>272</v>
      </c>
      <c r="B54" s="68" t="s">
        <v>357</v>
      </c>
      <c r="C54" s="68" t="s">
        <v>19</v>
      </c>
      <c r="D54" s="68" t="s">
        <v>84</v>
      </c>
      <c r="E54" s="68" t="s">
        <v>385</v>
      </c>
      <c r="F54" s="88">
        <f>SUM('[2]Общегос вопр'!N99)</f>
        <v>430</v>
      </c>
    </row>
    <row r="55" spans="1:6" ht="15">
      <c r="A55" s="109" t="s">
        <v>273</v>
      </c>
      <c r="B55" s="68" t="s">
        <v>357</v>
      </c>
      <c r="C55" s="68" t="s">
        <v>79</v>
      </c>
      <c r="D55" s="68"/>
      <c r="E55" s="68"/>
      <c r="F55" s="88">
        <f>SUM(F60+F62+F66+F70+F56++F68+F58)</f>
        <v>27868.700000000004</v>
      </c>
    </row>
    <row r="56" spans="1:6" ht="121.5" customHeight="1">
      <c r="A56" s="32" t="s">
        <v>77</v>
      </c>
      <c r="B56" s="68" t="s">
        <v>357</v>
      </c>
      <c r="C56" s="68" t="s">
        <v>79</v>
      </c>
      <c r="D56" s="68" t="s">
        <v>78</v>
      </c>
      <c r="E56" s="68"/>
      <c r="F56" s="88">
        <f>SUM(F57)</f>
        <v>250.9</v>
      </c>
    </row>
    <row r="57" spans="1:6" ht="75.75" customHeight="1">
      <c r="A57" s="32" t="s">
        <v>262</v>
      </c>
      <c r="B57" s="68" t="s">
        <v>357</v>
      </c>
      <c r="C57" s="68" t="s">
        <v>79</v>
      </c>
      <c r="D57" s="68" t="s">
        <v>78</v>
      </c>
      <c r="E57" s="68" t="s">
        <v>365</v>
      </c>
      <c r="F57" s="88">
        <f>SUM('[2]Общегос вопр'!Z6+'[2]Общегос вопр'!Z11)</f>
        <v>250.9</v>
      </c>
    </row>
    <row r="58" spans="1:6" ht="96" customHeight="1">
      <c r="A58" s="32" t="s">
        <v>92</v>
      </c>
      <c r="B58" s="68" t="s">
        <v>357</v>
      </c>
      <c r="C58" s="68" t="s">
        <v>79</v>
      </c>
      <c r="D58" s="68" t="s">
        <v>93</v>
      </c>
      <c r="E58" s="68"/>
      <c r="F58" s="88">
        <f>SUM(F59)</f>
        <v>1599</v>
      </c>
    </row>
    <row r="59" spans="1:6" ht="33" customHeight="1">
      <c r="A59" s="32" t="s">
        <v>264</v>
      </c>
      <c r="B59" s="68" t="s">
        <v>357</v>
      </c>
      <c r="C59" s="68" t="s">
        <v>79</v>
      </c>
      <c r="D59" s="68" t="s">
        <v>93</v>
      </c>
      <c r="E59" s="68" t="s">
        <v>381</v>
      </c>
      <c r="F59" s="88">
        <f>SUM('[2]Общегос вопр'!AC47)</f>
        <v>1599</v>
      </c>
    </row>
    <row r="60" spans="1:6" ht="60">
      <c r="A60" s="32" t="s">
        <v>107</v>
      </c>
      <c r="B60" s="68" t="s">
        <v>357</v>
      </c>
      <c r="C60" s="68" t="s">
        <v>79</v>
      </c>
      <c r="D60" s="68" t="s">
        <v>108</v>
      </c>
      <c r="E60" s="68"/>
      <c r="F60" s="88">
        <f>SUM(F61)</f>
        <v>136.8</v>
      </c>
    </row>
    <row r="61" spans="1:6" ht="30">
      <c r="A61" s="32" t="s">
        <v>264</v>
      </c>
      <c r="B61" s="68" t="s">
        <v>357</v>
      </c>
      <c r="C61" s="68" t="s">
        <v>79</v>
      </c>
      <c r="D61" s="68" t="s">
        <v>108</v>
      </c>
      <c r="E61" s="68" t="s">
        <v>381</v>
      </c>
      <c r="F61" s="88">
        <f>SUM('[2]Общегос вопр'!AH99+'[2]Общегос вопр'!AI99)</f>
        <v>136.8</v>
      </c>
    </row>
    <row r="62" spans="1:6" ht="75">
      <c r="A62" s="32" t="s">
        <v>131</v>
      </c>
      <c r="B62" s="68" t="s">
        <v>357</v>
      </c>
      <c r="C62" s="68" t="s">
        <v>79</v>
      </c>
      <c r="D62" s="68" t="s">
        <v>176</v>
      </c>
      <c r="E62" s="68"/>
      <c r="F62" s="88">
        <f>SUM(F63:F65)</f>
        <v>17670.4</v>
      </c>
    </row>
    <row r="63" spans="1:7" ht="75">
      <c r="A63" s="32" t="s">
        <v>262</v>
      </c>
      <c r="B63" s="68" t="s">
        <v>357</v>
      </c>
      <c r="C63" s="68" t="s">
        <v>79</v>
      </c>
      <c r="D63" s="68" t="s">
        <v>176</v>
      </c>
      <c r="E63" s="68" t="s">
        <v>365</v>
      </c>
      <c r="F63" s="88">
        <f>SUM('[2]Прилож 3'!F68+'[2]Прилож 3'!F69)</f>
        <v>8726</v>
      </c>
      <c r="G63" s="110"/>
    </row>
    <row r="64" spans="1:6" ht="30">
      <c r="A64" s="32" t="s">
        <v>264</v>
      </c>
      <c r="B64" s="68" t="s">
        <v>357</v>
      </c>
      <c r="C64" s="68" t="s">
        <v>79</v>
      </c>
      <c r="D64" s="68" t="s">
        <v>176</v>
      </c>
      <c r="E64" s="68" t="s">
        <v>381</v>
      </c>
      <c r="F64" s="88">
        <f>SUM('[2]Прилож 3'!F70)</f>
        <v>8617.4</v>
      </c>
    </row>
    <row r="65" spans="1:6" ht="15">
      <c r="A65" s="32" t="s">
        <v>272</v>
      </c>
      <c r="B65" s="68" t="s">
        <v>357</v>
      </c>
      <c r="C65" s="68" t="s">
        <v>79</v>
      </c>
      <c r="D65" s="68" t="s">
        <v>176</v>
      </c>
      <c r="E65" s="68" t="s">
        <v>385</v>
      </c>
      <c r="F65" s="88">
        <f>SUM('[2]Прилож 3'!F71+'[2]Прилож 3'!F72+'[2]Прилож 3'!F73)</f>
        <v>327</v>
      </c>
    </row>
    <row r="66" spans="1:6" ht="64.5" customHeight="1">
      <c r="A66" s="32" t="s">
        <v>103</v>
      </c>
      <c r="B66" s="68" t="s">
        <v>357</v>
      </c>
      <c r="C66" s="68" t="s">
        <v>79</v>
      </c>
      <c r="D66" s="68" t="s">
        <v>104</v>
      </c>
      <c r="E66" s="68"/>
      <c r="F66" s="88">
        <f>SUM(F67:F67)</f>
        <v>2604</v>
      </c>
    </row>
    <row r="67" spans="1:6" ht="37.5" customHeight="1">
      <c r="A67" s="17" t="s">
        <v>274</v>
      </c>
      <c r="B67" s="68" t="s">
        <v>357</v>
      </c>
      <c r="C67" s="68" t="s">
        <v>79</v>
      </c>
      <c r="D67" s="68" t="s">
        <v>104</v>
      </c>
      <c r="E67" s="68" t="s">
        <v>355</v>
      </c>
      <c r="F67" s="88">
        <f>SUM('[2]Прилож 3'!F75+'[2]Прилож 3'!F76)</f>
        <v>2604</v>
      </c>
    </row>
    <row r="68" spans="1:6" ht="89.25" customHeight="1">
      <c r="A68" s="32" t="s">
        <v>111</v>
      </c>
      <c r="B68" s="68" t="s">
        <v>357</v>
      </c>
      <c r="C68" s="68" t="s">
        <v>79</v>
      </c>
      <c r="D68" s="68" t="s">
        <v>112</v>
      </c>
      <c r="E68" s="68"/>
      <c r="F68" s="88">
        <f>SUM(F69)</f>
        <v>30</v>
      </c>
    </row>
    <row r="69" spans="1:6" ht="33" customHeight="1">
      <c r="A69" s="32" t="s">
        <v>264</v>
      </c>
      <c r="B69" s="68" t="s">
        <v>357</v>
      </c>
      <c r="C69" s="68" t="s">
        <v>79</v>
      </c>
      <c r="D69" s="68" t="s">
        <v>112</v>
      </c>
      <c r="E69" s="68" t="s">
        <v>381</v>
      </c>
      <c r="F69" s="88">
        <f>SUM('[2]Общегос вопр'!AB99)</f>
        <v>30</v>
      </c>
    </row>
    <row r="70" spans="1:6" ht="62.25" customHeight="1">
      <c r="A70" s="32" t="s">
        <v>149</v>
      </c>
      <c r="B70" s="68" t="s">
        <v>357</v>
      </c>
      <c r="C70" s="68" t="s">
        <v>79</v>
      </c>
      <c r="D70" s="68" t="s">
        <v>150</v>
      </c>
      <c r="E70" s="68"/>
      <c r="F70" s="88">
        <f>SUM(F71:F73)</f>
        <v>5577.600000000001</v>
      </c>
    </row>
    <row r="71" spans="1:6" ht="75.75" customHeight="1">
      <c r="A71" s="32" t="s">
        <v>262</v>
      </c>
      <c r="B71" s="68" t="s">
        <v>357</v>
      </c>
      <c r="C71" s="68" t="s">
        <v>79</v>
      </c>
      <c r="D71" s="68" t="s">
        <v>150</v>
      </c>
      <c r="E71" s="68" t="s">
        <v>365</v>
      </c>
      <c r="F71" s="88">
        <f>SUM('[2]Прилож 3'!F80+'[2]Прилож 3'!F81)</f>
        <v>4621.700000000001</v>
      </c>
    </row>
    <row r="72" spans="1:6" ht="30">
      <c r="A72" s="32" t="s">
        <v>264</v>
      </c>
      <c r="B72" s="68" t="s">
        <v>357</v>
      </c>
      <c r="C72" s="68" t="s">
        <v>79</v>
      </c>
      <c r="D72" s="68" t="s">
        <v>150</v>
      </c>
      <c r="E72" s="68" t="s">
        <v>381</v>
      </c>
      <c r="F72" s="88">
        <f>SUM('[2]Прилож 3'!F82)</f>
        <v>920.6000000000001</v>
      </c>
    </row>
    <row r="73" spans="1:6" ht="15">
      <c r="A73" s="32" t="s">
        <v>272</v>
      </c>
      <c r="B73" s="68" t="s">
        <v>357</v>
      </c>
      <c r="C73" s="68" t="s">
        <v>79</v>
      </c>
      <c r="D73" s="68" t="s">
        <v>150</v>
      </c>
      <c r="E73" s="68" t="s">
        <v>385</v>
      </c>
      <c r="F73" s="88">
        <f>SUM('[2]Прилож 3'!F83+'[2]Прилож 3'!F84)</f>
        <v>35.3</v>
      </c>
    </row>
    <row r="74" spans="1:6" ht="15">
      <c r="A74" s="108" t="s">
        <v>184</v>
      </c>
      <c r="B74" s="106" t="s">
        <v>358</v>
      </c>
      <c r="C74" s="106" t="s">
        <v>260</v>
      </c>
      <c r="D74" s="106"/>
      <c r="E74" s="106"/>
      <c r="F74" s="100">
        <f>SUM(F75)</f>
        <v>967.9</v>
      </c>
    </row>
    <row r="75" spans="1:6" ht="15">
      <c r="A75" s="32" t="s">
        <v>275</v>
      </c>
      <c r="B75" s="68" t="s">
        <v>358</v>
      </c>
      <c r="C75" s="68" t="s">
        <v>406</v>
      </c>
      <c r="D75" s="68"/>
      <c r="E75" s="68"/>
      <c r="F75" s="88">
        <f>SUM(F76)</f>
        <v>967.9</v>
      </c>
    </row>
    <row r="76" spans="1:6" ht="104.25" customHeight="1">
      <c r="A76" s="32" t="s">
        <v>73</v>
      </c>
      <c r="B76" s="68" t="s">
        <v>358</v>
      </c>
      <c r="C76" s="68" t="s">
        <v>406</v>
      </c>
      <c r="D76" s="68" t="s">
        <v>74</v>
      </c>
      <c r="E76" s="68"/>
      <c r="F76" s="88">
        <f>SUM(F77)</f>
        <v>967.9</v>
      </c>
    </row>
    <row r="77" spans="1:6" ht="13.5" customHeight="1">
      <c r="A77" s="32" t="s">
        <v>276</v>
      </c>
      <c r="B77" s="68" t="s">
        <v>358</v>
      </c>
      <c r="C77" s="68" t="s">
        <v>406</v>
      </c>
      <c r="D77" s="68" t="s">
        <v>74</v>
      </c>
      <c r="E77" s="68" t="s">
        <v>2</v>
      </c>
      <c r="F77" s="88">
        <f>SUM('[2]Нац оборона'!C99)</f>
        <v>967.9</v>
      </c>
    </row>
    <row r="78" spans="1:6" ht="29.25">
      <c r="A78" s="108" t="s">
        <v>277</v>
      </c>
      <c r="B78" s="106" t="s">
        <v>406</v>
      </c>
      <c r="C78" s="106" t="s">
        <v>260</v>
      </c>
      <c r="D78" s="106"/>
      <c r="E78" s="106"/>
      <c r="F78" s="100">
        <f>SUM(F79+F86)</f>
        <v>1302.1</v>
      </c>
    </row>
    <row r="79" spans="1:6" ht="45">
      <c r="A79" s="109" t="s">
        <v>278</v>
      </c>
      <c r="B79" s="68" t="s">
        <v>406</v>
      </c>
      <c r="C79" s="68" t="s">
        <v>384</v>
      </c>
      <c r="D79" s="68"/>
      <c r="E79" s="68"/>
      <c r="F79" s="88">
        <f>SUM(F84+F80+F82)</f>
        <v>1276.1</v>
      </c>
    </row>
    <row r="80" spans="1:6" ht="120">
      <c r="A80" s="109" t="s">
        <v>53</v>
      </c>
      <c r="B80" s="68" t="s">
        <v>406</v>
      </c>
      <c r="C80" s="68" t="s">
        <v>384</v>
      </c>
      <c r="D80" s="68" t="s">
        <v>54</v>
      </c>
      <c r="E80" s="68"/>
      <c r="F80" s="88">
        <f>SUM(F81)</f>
        <v>100</v>
      </c>
    </row>
    <row r="81" spans="1:6" ht="30">
      <c r="A81" s="32" t="s">
        <v>264</v>
      </c>
      <c r="B81" s="68" t="s">
        <v>406</v>
      </c>
      <c r="C81" s="68" t="s">
        <v>384</v>
      </c>
      <c r="D81" s="68" t="s">
        <v>54</v>
      </c>
      <c r="E81" s="68" t="s">
        <v>381</v>
      </c>
      <c r="F81" s="88">
        <f>SUM('[2]РОВД кор'!E99)</f>
        <v>100</v>
      </c>
    </row>
    <row r="82" spans="1:6" ht="105">
      <c r="A82" s="109" t="s">
        <v>51</v>
      </c>
      <c r="B82" s="68" t="s">
        <v>406</v>
      </c>
      <c r="C82" s="68" t="s">
        <v>384</v>
      </c>
      <c r="D82" s="68" t="s">
        <v>52</v>
      </c>
      <c r="E82" s="68"/>
      <c r="F82" s="88">
        <f>SUM(F83)</f>
        <v>25</v>
      </c>
    </row>
    <row r="83" spans="1:6" ht="30">
      <c r="A83" s="32" t="s">
        <v>264</v>
      </c>
      <c r="B83" s="68" t="s">
        <v>406</v>
      </c>
      <c r="C83" s="68" t="s">
        <v>384</v>
      </c>
      <c r="D83" s="68" t="s">
        <v>52</v>
      </c>
      <c r="E83" s="68" t="s">
        <v>381</v>
      </c>
      <c r="F83" s="88">
        <f>SUM('[2]РОВД кор'!D99)</f>
        <v>25</v>
      </c>
    </row>
    <row r="84" spans="1:6" ht="60" customHeight="1">
      <c r="A84" s="17" t="s">
        <v>134</v>
      </c>
      <c r="B84" s="19" t="s">
        <v>406</v>
      </c>
      <c r="C84" s="19" t="s">
        <v>384</v>
      </c>
      <c r="D84" s="19" t="s">
        <v>135</v>
      </c>
      <c r="E84" s="19"/>
      <c r="F84" s="88">
        <f>SUM(F85)</f>
        <v>1151.1</v>
      </c>
    </row>
    <row r="85" spans="1:6" ht="83.25" customHeight="1">
      <c r="A85" s="32" t="s">
        <v>262</v>
      </c>
      <c r="B85" s="19" t="s">
        <v>406</v>
      </c>
      <c r="C85" s="19" t="s">
        <v>384</v>
      </c>
      <c r="D85" s="19" t="s">
        <v>135</v>
      </c>
      <c r="E85" s="19" t="s">
        <v>365</v>
      </c>
      <c r="F85" s="88">
        <f>SUM('[2]РОВД кор'!F99)</f>
        <v>1151.1</v>
      </c>
    </row>
    <row r="86" spans="1:6" ht="30">
      <c r="A86" s="109" t="s">
        <v>279</v>
      </c>
      <c r="B86" s="68" t="s">
        <v>406</v>
      </c>
      <c r="C86" s="68" t="s">
        <v>48</v>
      </c>
      <c r="D86" s="68"/>
      <c r="E86" s="68"/>
      <c r="F86" s="88">
        <f>SUM(F87)</f>
        <v>26</v>
      </c>
    </row>
    <row r="87" spans="1:6" ht="165">
      <c r="A87" s="109" t="s">
        <v>280</v>
      </c>
      <c r="B87" s="68" t="s">
        <v>406</v>
      </c>
      <c r="C87" s="68" t="s">
        <v>48</v>
      </c>
      <c r="D87" s="68" t="s">
        <v>47</v>
      </c>
      <c r="E87" s="68"/>
      <c r="F87" s="88">
        <f>SUM(F88)</f>
        <v>26</v>
      </c>
    </row>
    <row r="88" spans="1:6" ht="30">
      <c r="A88" s="32" t="s">
        <v>264</v>
      </c>
      <c r="B88" s="68" t="s">
        <v>406</v>
      </c>
      <c r="C88" s="68" t="s">
        <v>48</v>
      </c>
      <c r="D88" s="68" t="s">
        <v>47</v>
      </c>
      <c r="E88" s="68" t="s">
        <v>381</v>
      </c>
      <c r="F88" s="88">
        <f>SUM('[2]РОВД кор'!C99)</f>
        <v>26</v>
      </c>
    </row>
    <row r="89" spans="1:6" ht="15">
      <c r="A89" s="108" t="s">
        <v>190</v>
      </c>
      <c r="B89" s="106" t="s">
        <v>366</v>
      </c>
      <c r="C89" s="106" t="s">
        <v>260</v>
      </c>
      <c r="D89" s="106"/>
      <c r="E89" s="106"/>
      <c r="F89" s="100">
        <f>SUM(F90+F136+F129+F126)</f>
        <v>83711.1</v>
      </c>
    </row>
    <row r="90" spans="1:6" ht="15">
      <c r="A90" s="32" t="s">
        <v>281</v>
      </c>
      <c r="B90" s="68" t="s">
        <v>366</v>
      </c>
      <c r="C90" s="68" t="s">
        <v>433</v>
      </c>
      <c r="D90" s="68"/>
      <c r="E90" s="68"/>
      <c r="F90" s="88">
        <f>SUM(F119+F123+F91+F117+F93+F95+F97+F99+F101+F103+F105+F107+F109+F111+F113+F115)</f>
        <v>59519.8</v>
      </c>
    </row>
    <row r="91" spans="1:6" ht="105">
      <c r="A91" s="32" t="s">
        <v>431</v>
      </c>
      <c r="B91" s="68" t="s">
        <v>366</v>
      </c>
      <c r="C91" s="68" t="s">
        <v>433</v>
      </c>
      <c r="D91" s="68" t="s">
        <v>432</v>
      </c>
      <c r="E91" s="68"/>
      <c r="F91" s="88">
        <f>SUM(F92)</f>
        <v>240</v>
      </c>
    </row>
    <row r="92" spans="1:6" ht="15">
      <c r="A92" s="32" t="s">
        <v>272</v>
      </c>
      <c r="B92" s="68" t="s">
        <v>366</v>
      </c>
      <c r="C92" s="68" t="s">
        <v>433</v>
      </c>
      <c r="D92" s="68" t="s">
        <v>432</v>
      </c>
      <c r="E92" s="68" t="s">
        <v>385</v>
      </c>
      <c r="F92" s="88">
        <f>SUM('[2]сельское хоз'!R61)</f>
        <v>240</v>
      </c>
    </row>
    <row r="93" spans="1:6" ht="138.75" customHeight="1">
      <c r="A93" s="32" t="s">
        <v>434</v>
      </c>
      <c r="B93" s="68" t="s">
        <v>366</v>
      </c>
      <c r="C93" s="68" t="s">
        <v>433</v>
      </c>
      <c r="D93" s="68" t="s">
        <v>435</v>
      </c>
      <c r="E93" s="68"/>
      <c r="F93" s="88">
        <f>SUM(F94)</f>
        <v>1400</v>
      </c>
    </row>
    <row r="94" spans="1:6" ht="15">
      <c r="A94" s="32" t="s">
        <v>272</v>
      </c>
      <c r="B94" s="68" t="s">
        <v>366</v>
      </c>
      <c r="C94" s="68" t="s">
        <v>433</v>
      </c>
      <c r="D94" s="68" t="s">
        <v>435</v>
      </c>
      <c r="E94" s="68" t="s">
        <v>385</v>
      </c>
      <c r="F94" s="88">
        <f>SUM('[2]сельское хоз'!S61)</f>
        <v>1400</v>
      </c>
    </row>
    <row r="95" spans="1:6" ht="153.75" customHeight="1">
      <c r="A95" s="32" t="s">
        <v>436</v>
      </c>
      <c r="B95" s="68" t="s">
        <v>366</v>
      </c>
      <c r="C95" s="68" t="s">
        <v>433</v>
      </c>
      <c r="D95" s="68" t="s">
        <v>437</v>
      </c>
      <c r="E95" s="68"/>
      <c r="F95" s="88">
        <f>SUM(F96)</f>
        <v>249</v>
      </c>
    </row>
    <row r="96" spans="1:6" ht="15">
      <c r="A96" s="32" t="s">
        <v>272</v>
      </c>
      <c r="B96" s="68" t="s">
        <v>366</v>
      </c>
      <c r="C96" s="68" t="s">
        <v>433</v>
      </c>
      <c r="D96" s="68" t="s">
        <v>437</v>
      </c>
      <c r="E96" s="68" t="s">
        <v>385</v>
      </c>
      <c r="F96" s="88">
        <f>SUM('[2]сельское хоз'!T61)</f>
        <v>249</v>
      </c>
    </row>
    <row r="97" spans="1:6" ht="150">
      <c r="A97" s="17" t="s">
        <v>438</v>
      </c>
      <c r="B97" s="68" t="s">
        <v>366</v>
      </c>
      <c r="C97" s="68" t="s">
        <v>433</v>
      </c>
      <c r="D97" s="68" t="s">
        <v>439</v>
      </c>
      <c r="E97" s="68"/>
      <c r="F97" s="88">
        <f>SUM(F98)</f>
        <v>102</v>
      </c>
    </row>
    <row r="98" spans="1:6" ht="15">
      <c r="A98" s="32" t="s">
        <v>272</v>
      </c>
      <c r="B98" s="68" t="s">
        <v>366</v>
      </c>
      <c r="C98" s="68" t="s">
        <v>433</v>
      </c>
      <c r="D98" s="68" t="s">
        <v>439</v>
      </c>
      <c r="E98" s="68" t="s">
        <v>385</v>
      </c>
      <c r="F98" s="88">
        <f>SUM('[2]сельское хоз'!U61)</f>
        <v>102</v>
      </c>
    </row>
    <row r="99" spans="1:6" ht="124.5" customHeight="1">
      <c r="A99" s="32" t="s">
        <v>440</v>
      </c>
      <c r="B99" s="68" t="s">
        <v>366</v>
      </c>
      <c r="C99" s="68" t="s">
        <v>433</v>
      </c>
      <c r="D99" s="19" t="s">
        <v>441</v>
      </c>
      <c r="E99" s="68"/>
      <c r="F99" s="88">
        <f>SUM(F100)</f>
        <v>2296</v>
      </c>
    </row>
    <row r="100" spans="1:6" ht="15">
      <c r="A100" s="32" t="s">
        <v>272</v>
      </c>
      <c r="B100" s="68" t="s">
        <v>366</v>
      </c>
      <c r="C100" s="68" t="s">
        <v>433</v>
      </c>
      <c r="D100" s="68" t="s">
        <v>441</v>
      </c>
      <c r="E100" s="68" t="s">
        <v>385</v>
      </c>
      <c r="F100" s="88">
        <f>SUM('[2]сельское хоз'!V61)</f>
        <v>2296</v>
      </c>
    </row>
    <row r="101" spans="1:6" ht="92.25" customHeight="1">
      <c r="A101" s="32" t="s">
        <v>442</v>
      </c>
      <c r="B101" s="68" t="s">
        <v>366</v>
      </c>
      <c r="C101" s="68" t="s">
        <v>433</v>
      </c>
      <c r="D101" s="68" t="s">
        <v>443</v>
      </c>
      <c r="E101" s="68"/>
      <c r="F101" s="88">
        <f>SUM(F102)</f>
        <v>1641</v>
      </c>
    </row>
    <row r="102" spans="1:6" ht="15">
      <c r="A102" s="32" t="s">
        <v>272</v>
      </c>
      <c r="B102" s="68" t="s">
        <v>366</v>
      </c>
      <c r="C102" s="68" t="s">
        <v>433</v>
      </c>
      <c r="D102" s="68" t="s">
        <v>443</v>
      </c>
      <c r="E102" s="68" t="s">
        <v>385</v>
      </c>
      <c r="F102" s="88">
        <f>SUM('[2]сельское хоз'!W61)</f>
        <v>1641</v>
      </c>
    </row>
    <row r="103" spans="1:6" ht="108.75" customHeight="1">
      <c r="A103" s="32" t="s">
        <v>444</v>
      </c>
      <c r="B103" s="68" t="s">
        <v>366</v>
      </c>
      <c r="C103" s="68" t="s">
        <v>433</v>
      </c>
      <c r="D103" s="68" t="s">
        <v>445</v>
      </c>
      <c r="E103" s="68"/>
      <c r="F103" s="88">
        <f>SUM(F104)</f>
        <v>16191.2</v>
      </c>
    </row>
    <row r="104" spans="1:6" ht="15">
      <c r="A104" s="32" t="s">
        <v>272</v>
      </c>
      <c r="B104" s="68" t="s">
        <v>366</v>
      </c>
      <c r="C104" s="68" t="s">
        <v>433</v>
      </c>
      <c r="D104" s="68" t="s">
        <v>445</v>
      </c>
      <c r="E104" s="68" t="s">
        <v>385</v>
      </c>
      <c r="F104" s="88">
        <f>SUM('[2]сельское хоз'!X61)</f>
        <v>16191.2</v>
      </c>
    </row>
    <row r="105" spans="1:6" ht="120">
      <c r="A105" s="32" t="s">
        <v>446</v>
      </c>
      <c r="B105" s="68" t="s">
        <v>366</v>
      </c>
      <c r="C105" s="68" t="s">
        <v>433</v>
      </c>
      <c r="D105" s="68" t="s">
        <v>447</v>
      </c>
      <c r="E105" s="68"/>
      <c r="F105" s="88">
        <f>SUM(F106)</f>
        <v>153.8</v>
      </c>
    </row>
    <row r="106" spans="1:6" ht="15">
      <c r="A106" s="32" t="s">
        <v>272</v>
      </c>
      <c r="B106" s="68" t="s">
        <v>366</v>
      </c>
      <c r="C106" s="68" t="s">
        <v>433</v>
      </c>
      <c r="D106" s="68" t="s">
        <v>447</v>
      </c>
      <c r="E106" s="68" t="s">
        <v>385</v>
      </c>
      <c r="F106" s="88">
        <f>SUM('[2]сельское хоз'!Y61)</f>
        <v>153.8</v>
      </c>
    </row>
    <row r="107" spans="1:6" ht="136.5" customHeight="1">
      <c r="A107" s="32" t="s">
        <v>448</v>
      </c>
      <c r="B107" s="68" t="s">
        <v>366</v>
      </c>
      <c r="C107" s="68" t="s">
        <v>433</v>
      </c>
      <c r="D107" s="68" t="s">
        <v>449</v>
      </c>
      <c r="E107" s="68"/>
      <c r="F107" s="88">
        <f>SUM(F108)</f>
        <v>556</v>
      </c>
    </row>
    <row r="108" spans="1:6" ht="15">
      <c r="A108" s="32" t="s">
        <v>272</v>
      </c>
      <c r="B108" s="68" t="s">
        <v>366</v>
      </c>
      <c r="C108" s="68" t="s">
        <v>433</v>
      </c>
      <c r="D108" s="68" t="s">
        <v>449</v>
      </c>
      <c r="E108" s="68" t="s">
        <v>385</v>
      </c>
      <c r="F108" s="88">
        <f>SUM('[2]сельское хоз'!Z61)</f>
        <v>556</v>
      </c>
    </row>
    <row r="109" spans="1:6" ht="153.75" customHeight="1">
      <c r="A109" s="32" t="s">
        <v>450</v>
      </c>
      <c r="B109" s="68" t="s">
        <v>366</v>
      </c>
      <c r="C109" s="68" t="s">
        <v>433</v>
      </c>
      <c r="D109" s="68" t="s">
        <v>451</v>
      </c>
      <c r="E109" s="68"/>
      <c r="F109" s="88">
        <f>SUM(F110)</f>
        <v>635</v>
      </c>
    </row>
    <row r="110" spans="1:6" ht="15">
      <c r="A110" s="32" t="s">
        <v>272</v>
      </c>
      <c r="B110" s="68" t="s">
        <v>366</v>
      </c>
      <c r="C110" s="68" t="s">
        <v>433</v>
      </c>
      <c r="D110" s="68" t="s">
        <v>451</v>
      </c>
      <c r="E110" s="68" t="s">
        <v>385</v>
      </c>
      <c r="F110" s="88">
        <f>SUM('[2]сельское хоз'!AA61)</f>
        <v>635</v>
      </c>
    </row>
    <row r="111" spans="1:6" ht="123.75" customHeight="1">
      <c r="A111" s="32" t="s">
        <v>452</v>
      </c>
      <c r="B111" s="68" t="s">
        <v>366</v>
      </c>
      <c r="C111" s="68" t="s">
        <v>433</v>
      </c>
      <c r="D111" s="68" t="s">
        <v>453</v>
      </c>
      <c r="E111" s="68"/>
      <c r="F111" s="88">
        <f>SUM(F112)</f>
        <v>15000</v>
      </c>
    </row>
    <row r="112" spans="1:6" ht="15">
      <c r="A112" s="32" t="s">
        <v>272</v>
      </c>
      <c r="B112" s="68" t="s">
        <v>366</v>
      </c>
      <c r="C112" s="68" t="s">
        <v>433</v>
      </c>
      <c r="D112" s="68" t="s">
        <v>453</v>
      </c>
      <c r="E112" s="68" t="s">
        <v>385</v>
      </c>
      <c r="F112" s="88">
        <f>SUM('[2]сельское хоз'!AB61)</f>
        <v>15000</v>
      </c>
    </row>
    <row r="113" spans="1:6" ht="154.5" customHeight="1">
      <c r="A113" s="32" t="s">
        <v>454</v>
      </c>
      <c r="B113" s="68" t="s">
        <v>366</v>
      </c>
      <c r="C113" s="68" t="s">
        <v>433</v>
      </c>
      <c r="D113" s="68" t="s">
        <v>455</v>
      </c>
      <c r="E113" s="68"/>
      <c r="F113" s="88">
        <f>SUM(F114)</f>
        <v>4.3</v>
      </c>
    </row>
    <row r="114" spans="1:6" ht="15">
      <c r="A114" s="32" t="s">
        <v>272</v>
      </c>
      <c r="B114" s="68" t="s">
        <v>366</v>
      </c>
      <c r="C114" s="68" t="s">
        <v>433</v>
      </c>
      <c r="D114" s="68" t="s">
        <v>455</v>
      </c>
      <c r="E114" s="68" t="s">
        <v>385</v>
      </c>
      <c r="F114" s="88">
        <f>SUM('[2]сельское хоз'!AC61)</f>
        <v>4.3</v>
      </c>
    </row>
    <row r="115" spans="1:6" ht="137.25" customHeight="1">
      <c r="A115" s="32" t="s">
        <v>456</v>
      </c>
      <c r="B115" s="68" t="s">
        <v>366</v>
      </c>
      <c r="C115" s="68" t="s">
        <v>433</v>
      </c>
      <c r="D115" s="68" t="s">
        <v>457</v>
      </c>
      <c r="E115" s="68"/>
      <c r="F115" s="88">
        <f>SUM(F116)</f>
        <v>16506</v>
      </c>
    </row>
    <row r="116" spans="1:6" ht="15">
      <c r="A116" s="32" t="s">
        <v>272</v>
      </c>
      <c r="B116" s="68" t="s">
        <v>366</v>
      </c>
      <c r="C116" s="68" t="s">
        <v>433</v>
      </c>
      <c r="D116" s="68" t="s">
        <v>457</v>
      </c>
      <c r="E116" s="68" t="s">
        <v>385</v>
      </c>
      <c r="F116" s="88">
        <f>SUM('[2]сельское хоз'!AF61)</f>
        <v>16506</v>
      </c>
    </row>
    <row r="117" spans="1:6" ht="90">
      <c r="A117" s="32" t="s">
        <v>466</v>
      </c>
      <c r="B117" s="68" t="s">
        <v>366</v>
      </c>
      <c r="C117" s="68" t="s">
        <v>433</v>
      </c>
      <c r="D117" s="68" t="s">
        <v>467</v>
      </c>
      <c r="E117" s="68"/>
      <c r="F117" s="88">
        <f>SUM(F118)</f>
        <v>30</v>
      </c>
    </row>
    <row r="118" spans="1:6" ht="30">
      <c r="A118" s="32" t="s">
        <v>264</v>
      </c>
      <c r="B118" s="68" t="s">
        <v>366</v>
      </c>
      <c r="C118" s="68" t="s">
        <v>433</v>
      </c>
      <c r="D118" s="68" t="s">
        <v>467</v>
      </c>
      <c r="E118" s="68" t="s">
        <v>381</v>
      </c>
      <c r="F118" s="88">
        <f>SUM('[2]сельское хоз'!AP99)</f>
        <v>30</v>
      </c>
    </row>
    <row r="119" spans="1:6" ht="165">
      <c r="A119" s="32" t="s">
        <v>469</v>
      </c>
      <c r="B119" s="68" t="s">
        <v>366</v>
      </c>
      <c r="C119" s="68" t="s">
        <v>433</v>
      </c>
      <c r="D119" s="68" t="s">
        <v>470</v>
      </c>
      <c r="E119" s="68"/>
      <c r="F119" s="88">
        <f>SUM(F120:F122)</f>
        <v>3881.3</v>
      </c>
    </row>
    <row r="120" spans="1:6" ht="71.25" customHeight="1">
      <c r="A120" s="32" t="s">
        <v>262</v>
      </c>
      <c r="B120" s="68" t="s">
        <v>366</v>
      </c>
      <c r="C120" s="68" t="s">
        <v>433</v>
      </c>
      <c r="D120" s="68" t="s">
        <v>470</v>
      </c>
      <c r="E120" s="68" t="s">
        <v>365</v>
      </c>
      <c r="F120" s="88">
        <f>SUM('[2]Прилож 3'!F107+'[2]Прилож 3'!F108)</f>
        <v>3230.4</v>
      </c>
    </row>
    <row r="121" spans="1:6" ht="30">
      <c r="A121" s="32" t="s">
        <v>264</v>
      </c>
      <c r="B121" s="68" t="s">
        <v>366</v>
      </c>
      <c r="C121" s="68" t="s">
        <v>433</v>
      </c>
      <c r="D121" s="68" t="s">
        <v>470</v>
      </c>
      <c r="E121" s="68" t="s">
        <v>381</v>
      </c>
      <c r="F121" s="88">
        <f>SUM('[2]Прилож 3'!F109)</f>
        <v>641.5</v>
      </c>
    </row>
    <row r="122" spans="1:6" ht="42" customHeight="1">
      <c r="A122" s="32" t="s">
        <v>282</v>
      </c>
      <c r="B122" s="68" t="s">
        <v>366</v>
      </c>
      <c r="C122" s="68" t="s">
        <v>433</v>
      </c>
      <c r="D122" s="68" t="s">
        <v>470</v>
      </c>
      <c r="E122" s="68" t="s">
        <v>385</v>
      </c>
      <c r="F122" s="88">
        <f>SUM('[2]Прилож 3'!F110+'[2]Прилож 3'!F111)</f>
        <v>9.4</v>
      </c>
    </row>
    <row r="123" spans="1:6" ht="120">
      <c r="A123" s="32" t="s">
        <v>99</v>
      </c>
      <c r="B123" s="68" t="s">
        <v>366</v>
      </c>
      <c r="C123" s="68" t="s">
        <v>433</v>
      </c>
      <c r="D123" s="68" t="s">
        <v>100</v>
      </c>
      <c r="E123" s="68"/>
      <c r="F123" s="88">
        <f>SUM(F124:F125)</f>
        <v>634.2</v>
      </c>
    </row>
    <row r="124" spans="1:6" ht="33.75" customHeight="1">
      <c r="A124" s="32" t="s">
        <v>262</v>
      </c>
      <c r="B124" s="68" t="s">
        <v>366</v>
      </c>
      <c r="C124" s="68" t="s">
        <v>433</v>
      </c>
      <c r="D124" s="68" t="s">
        <v>100</v>
      </c>
      <c r="E124" s="68" t="s">
        <v>365</v>
      </c>
      <c r="F124" s="88">
        <f>SUM('[2]сельское хоз'!J6+'[2]сельское хоз'!J11)</f>
        <v>156.2</v>
      </c>
    </row>
    <row r="125" spans="1:6" ht="30">
      <c r="A125" s="32" t="s">
        <v>264</v>
      </c>
      <c r="B125" s="68" t="s">
        <v>366</v>
      </c>
      <c r="C125" s="68" t="s">
        <v>433</v>
      </c>
      <c r="D125" s="68" t="s">
        <v>100</v>
      </c>
      <c r="E125" s="68" t="s">
        <v>381</v>
      </c>
      <c r="F125" s="88">
        <f>SUM('[2]сельское хоз'!J47)</f>
        <v>478</v>
      </c>
    </row>
    <row r="126" spans="1:6" ht="15">
      <c r="A126" s="32" t="s">
        <v>283</v>
      </c>
      <c r="B126" s="68" t="s">
        <v>366</v>
      </c>
      <c r="C126" s="68" t="s">
        <v>409</v>
      </c>
      <c r="D126" s="68"/>
      <c r="E126" s="68"/>
      <c r="F126" s="88">
        <f>SUM(F127)</f>
        <v>1000</v>
      </c>
    </row>
    <row r="127" spans="1:6" ht="123" customHeight="1">
      <c r="A127" s="32" t="s">
        <v>407</v>
      </c>
      <c r="B127" s="68" t="s">
        <v>366</v>
      </c>
      <c r="C127" s="68" t="s">
        <v>409</v>
      </c>
      <c r="D127" s="68" t="s">
        <v>408</v>
      </c>
      <c r="E127" s="68"/>
      <c r="F127" s="88">
        <f>SUM(F128)</f>
        <v>1000</v>
      </c>
    </row>
    <row r="128" spans="1:6" ht="45">
      <c r="A128" s="32" t="s">
        <v>284</v>
      </c>
      <c r="B128" s="68" t="s">
        <v>366</v>
      </c>
      <c r="C128" s="68" t="s">
        <v>409</v>
      </c>
      <c r="D128" s="68" t="s">
        <v>408</v>
      </c>
      <c r="E128" s="68" t="s">
        <v>285</v>
      </c>
      <c r="F128" s="88">
        <f>SUM('[2]сельское хоз'!AS99)</f>
        <v>1000</v>
      </c>
    </row>
    <row r="129" spans="1:6" ht="15">
      <c r="A129" s="32" t="s">
        <v>286</v>
      </c>
      <c r="B129" s="68" t="s">
        <v>366</v>
      </c>
      <c r="C129" s="68" t="s">
        <v>384</v>
      </c>
      <c r="D129" s="68"/>
      <c r="E129" s="68"/>
      <c r="F129" s="88">
        <f>SUM(F130+F134+F132)</f>
        <v>22509</v>
      </c>
    </row>
    <row r="130" spans="1:6" ht="105">
      <c r="A130" s="32" t="s">
        <v>416</v>
      </c>
      <c r="B130" s="68" t="s">
        <v>366</v>
      </c>
      <c r="C130" s="68" t="s">
        <v>384</v>
      </c>
      <c r="D130" s="68" t="s">
        <v>417</v>
      </c>
      <c r="E130" s="68"/>
      <c r="F130" s="88">
        <f>SUM(F131)</f>
        <v>17190.2</v>
      </c>
    </row>
    <row r="131" spans="1:6" ht="30">
      <c r="A131" s="32" t="s">
        <v>264</v>
      </c>
      <c r="B131" s="68" t="s">
        <v>366</v>
      </c>
      <c r="C131" s="68" t="s">
        <v>384</v>
      </c>
      <c r="D131" s="68" t="s">
        <v>417</v>
      </c>
      <c r="E131" s="68" t="s">
        <v>381</v>
      </c>
      <c r="F131" s="88">
        <f>SUM('[2]сельское хоз'!AT99)</f>
        <v>17190.2</v>
      </c>
    </row>
    <row r="132" spans="1:6" ht="45">
      <c r="A132" s="32" t="s">
        <v>418</v>
      </c>
      <c r="B132" s="68" t="s">
        <v>366</v>
      </c>
      <c r="C132" s="68" t="s">
        <v>384</v>
      </c>
      <c r="D132" s="68" t="s">
        <v>419</v>
      </c>
      <c r="E132" s="68"/>
      <c r="F132" s="88">
        <f>SUM(F133)</f>
        <v>1273.1</v>
      </c>
    </row>
    <row r="133" spans="1:6" ht="30">
      <c r="A133" s="32" t="s">
        <v>264</v>
      </c>
      <c r="B133" s="68" t="s">
        <v>366</v>
      </c>
      <c r="C133" s="68" t="s">
        <v>384</v>
      </c>
      <c r="D133" s="68" t="s">
        <v>419</v>
      </c>
      <c r="E133" s="68" t="s">
        <v>381</v>
      </c>
      <c r="F133" s="88">
        <f>SUM('[2]сельское хоз'!AU99)</f>
        <v>1273.1</v>
      </c>
    </row>
    <row r="134" spans="1:6" ht="76.5" customHeight="1">
      <c r="A134" s="17" t="s">
        <v>420</v>
      </c>
      <c r="B134" s="68" t="s">
        <v>366</v>
      </c>
      <c r="C134" s="68" t="s">
        <v>384</v>
      </c>
      <c r="D134" s="68" t="s">
        <v>421</v>
      </c>
      <c r="E134" s="68"/>
      <c r="F134" s="88">
        <f>SUM(F135)</f>
        <v>4045.7</v>
      </c>
    </row>
    <row r="135" spans="1:6" ht="30">
      <c r="A135" s="32" t="s">
        <v>264</v>
      </c>
      <c r="B135" s="68" t="s">
        <v>366</v>
      </c>
      <c r="C135" s="68" t="s">
        <v>384</v>
      </c>
      <c r="D135" s="68" t="s">
        <v>421</v>
      </c>
      <c r="E135" s="68" t="s">
        <v>381</v>
      </c>
      <c r="F135" s="88">
        <f>SUM('[2]сельское хоз'!AW34)</f>
        <v>4045.7</v>
      </c>
    </row>
    <row r="136" spans="1:6" ht="19.5" customHeight="1">
      <c r="A136" s="32" t="s">
        <v>287</v>
      </c>
      <c r="B136" s="68" t="s">
        <v>366</v>
      </c>
      <c r="C136" s="68" t="s">
        <v>63</v>
      </c>
      <c r="D136" s="68"/>
      <c r="E136" s="68"/>
      <c r="F136" s="88">
        <f>SUM(F137+F139+F143+F141+F145+F147+F149)</f>
        <v>682.3</v>
      </c>
    </row>
    <row r="137" spans="1:6" ht="117.75" customHeight="1">
      <c r="A137" s="109" t="s">
        <v>57</v>
      </c>
      <c r="B137" s="68" t="s">
        <v>366</v>
      </c>
      <c r="C137" s="68" t="s">
        <v>63</v>
      </c>
      <c r="D137" s="68" t="s">
        <v>58</v>
      </c>
      <c r="E137" s="68"/>
      <c r="F137" s="88">
        <f>SUM(F138)</f>
        <v>35</v>
      </c>
    </row>
    <row r="138" spans="1:6" ht="30">
      <c r="A138" s="32" t="s">
        <v>264</v>
      </c>
      <c r="B138" s="68" t="s">
        <v>366</v>
      </c>
      <c r="C138" s="68" t="s">
        <v>63</v>
      </c>
      <c r="D138" s="68" t="s">
        <v>58</v>
      </c>
      <c r="E138" s="68" t="s">
        <v>381</v>
      </c>
      <c r="F138" s="88">
        <f>SUM('[2]сельское хоз'!I99)</f>
        <v>35</v>
      </c>
    </row>
    <row r="139" spans="1:6" ht="61.5" customHeight="1">
      <c r="A139" s="109" t="s">
        <v>61</v>
      </c>
      <c r="B139" s="68" t="s">
        <v>366</v>
      </c>
      <c r="C139" s="68" t="s">
        <v>63</v>
      </c>
      <c r="D139" s="68" t="s">
        <v>62</v>
      </c>
      <c r="E139" s="68"/>
      <c r="F139" s="88">
        <f>SUM(F140:F140)</f>
        <v>95</v>
      </c>
    </row>
    <row r="140" spans="1:6" ht="30">
      <c r="A140" s="32" t="s">
        <v>264</v>
      </c>
      <c r="B140" s="68" t="s">
        <v>366</v>
      </c>
      <c r="C140" s="68" t="s">
        <v>63</v>
      </c>
      <c r="D140" s="68" t="s">
        <v>62</v>
      </c>
      <c r="E140" s="68" t="s">
        <v>381</v>
      </c>
      <c r="F140" s="88">
        <f>SUM('[2]сельское хоз'!C79)</f>
        <v>95</v>
      </c>
    </row>
    <row r="141" spans="1:6" ht="60">
      <c r="A141" s="32" t="s">
        <v>107</v>
      </c>
      <c r="B141" s="68" t="s">
        <v>366</v>
      </c>
      <c r="C141" s="68" t="s">
        <v>63</v>
      </c>
      <c r="D141" s="68" t="s">
        <v>108</v>
      </c>
      <c r="E141" s="68"/>
      <c r="F141" s="88">
        <f>SUM(F142)</f>
        <v>30</v>
      </c>
    </row>
    <row r="142" spans="1:6" ht="30">
      <c r="A142" s="32" t="s">
        <v>264</v>
      </c>
      <c r="B142" s="68" t="s">
        <v>366</v>
      </c>
      <c r="C142" s="68" t="s">
        <v>63</v>
      </c>
      <c r="D142" s="68" t="s">
        <v>108</v>
      </c>
      <c r="E142" s="68" t="s">
        <v>381</v>
      </c>
      <c r="F142" s="88">
        <f>SUM('[2]сельское хоз'!L99)</f>
        <v>30</v>
      </c>
    </row>
    <row r="143" spans="1:6" ht="75">
      <c r="A143" s="32" t="s">
        <v>119</v>
      </c>
      <c r="B143" s="68" t="s">
        <v>366</v>
      </c>
      <c r="C143" s="68" t="s">
        <v>63</v>
      </c>
      <c r="D143" s="68" t="s">
        <v>120</v>
      </c>
      <c r="E143" s="68"/>
      <c r="F143" s="88">
        <f>SUM(F144)</f>
        <v>102</v>
      </c>
    </row>
    <row r="144" spans="1:6" ht="31.5" customHeight="1">
      <c r="A144" s="32" t="s">
        <v>264</v>
      </c>
      <c r="B144" s="68" t="s">
        <v>366</v>
      </c>
      <c r="C144" s="68" t="s">
        <v>63</v>
      </c>
      <c r="D144" s="68" t="s">
        <v>120</v>
      </c>
      <c r="E144" s="68" t="s">
        <v>381</v>
      </c>
      <c r="F144" s="88">
        <f>SUM('[2]сельское хоз'!D99)</f>
        <v>102</v>
      </c>
    </row>
    <row r="145" spans="1:6" ht="96.75" customHeight="1">
      <c r="A145" s="17" t="s">
        <v>123</v>
      </c>
      <c r="B145" s="68" t="s">
        <v>366</v>
      </c>
      <c r="C145" s="68" t="s">
        <v>63</v>
      </c>
      <c r="D145" s="68" t="s">
        <v>124</v>
      </c>
      <c r="E145" s="68"/>
      <c r="F145" s="88">
        <f>SUM(F146)</f>
        <v>90</v>
      </c>
    </row>
    <row r="146" spans="1:6" ht="33.75" customHeight="1">
      <c r="A146" s="32" t="s">
        <v>264</v>
      </c>
      <c r="B146" s="68" t="s">
        <v>366</v>
      </c>
      <c r="C146" s="68" t="s">
        <v>63</v>
      </c>
      <c r="D146" s="68" t="s">
        <v>124</v>
      </c>
      <c r="E146" s="68" t="s">
        <v>381</v>
      </c>
      <c r="F146" s="88">
        <f>SUM('[2]сельское хоз'!F99)</f>
        <v>90</v>
      </c>
    </row>
    <row r="147" spans="1:6" ht="105">
      <c r="A147" s="17" t="s">
        <v>125</v>
      </c>
      <c r="B147" s="68" t="s">
        <v>366</v>
      </c>
      <c r="C147" s="68" t="s">
        <v>63</v>
      </c>
      <c r="D147" s="68" t="s">
        <v>126</v>
      </c>
      <c r="E147" s="68"/>
      <c r="F147" s="88">
        <f>SUM(F148)</f>
        <v>240.3</v>
      </c>
    </row>
    <row r="148" spans="1:6" ht="33.75" customHeight="1">
      <c r="A148" s="32" t="s">
        <v>264</v>
      </c>
      <c r="B148" s="68" t="s">
        <v>366</v>
      </c>
      <c r="C148" s="68" t="s">
        <v>63</v>
      </c>
      <c r="D148" s="68" t="s">
        <v>126</v>
      </c>
      <c r="E148" s="68" t="s">
        <v>381</v>
      </c>
      <c r="F148" s="88">
        <f>SUM('[2]сельское хоз'!G99)</f>
        <v>240.3</v>
      </c>
    </row>
    <row r="149" spans="1:6" ht="93.75" customHeight="1">
      <c r="A149" s="17" t="s">
        <v>127</v>
      </c>
      <c r="B149" s="68" t="s">
        <v>366</v>
      </c>
      <c r="C149" s="68" t="s">
        <v>63</v>
      </c>
      <c r="D149" s="68" t="s">
        <v>128</v>
      </c>
      <c r="E149" s="68"/>
      <c r="F149" s="88">
        <f>SUM(F150)</f>
        <v>90</v>
      </c>
    </row>
    <row r="150" spans="1:6" ht="31.5" customHeight="1">
      <c r="A150" s="32" t="s">
        <v>264</v>
      </c>
      <c r="B150" s="68" t="s">
        <v>366</v>
      </c>
      <c r="C150" s="68" t="s">
        <v>63</v>
      </c>
      <c r="D150" s="68" t="s">
        <v>128</v>
      </c>
      <c r="E150" s="68" t="s">
        <v>381</v>
      </c>
      <c r="F150" s="88">
        <f>SUM('[2]сельское хоз'!E99)</f>
        <v>90</v>
      </c>
    </row>
    <row r="151" spans="1:6" ht="15">
      <c r="A151" s="108" t="s">
        <v>288</v>
      </c>
      <c r="B151" s="106" t="s">
        <v>433</v>
      </c>
      <c r="C151" s="106" t="s">
        <v>260</v>
      </c>
      <c r="D151" s="106"/>
      <c r="E151" s="106"/>
      <c r="F151" s="100">
        <f>SUM(F152)</f>
        <v>44232.8</v>
      </c>
    </row>
    <row r="152" spans="1:6" ht="15.75" customHeight="1">
      <c r="A152" s="109" t="s">
        <v>289</v>
      </c>
      <c r="B152" s="68" t="s">
        <v>433</v>
      </c>
      <c r="C152" s="68" t="s">
        <v>358</v>
      </c>
      <c r="D152" s="68"/>
      <c r="E152" s="68"/>
      <c r="F152" s="88">
        <f>SUM(F159+F153+F155+F161+F163+F157)</f>
        <v>44232.8</v>
      </c>
    </row>
    <row r="153" spans="1:6" ht="78.75" customHeight="1">
      <c r="A153" s="109" t="s">
        <v>475</v>
      </c>
      <c r="B153" s="68" t="s">
        <v>433</v>
      </c>
      <c r="C153" s="68" t="s">
        <v>358</v>
      </c>
      <c r="D153" s="68" t="s">
        <v>476</v>
      </c>
      <c r="E153" s="68"/>
      <c r="F153" s="88">
        <f>SUM(F154)</f>
        <v>540</v>
      </c>
    </row>
    <row r="154" spans="1:6" ht="32.25" customHeight="1">
      <c r="A154" s="32" t="s">
        <v>264</v>
      </c>
      <c r="B154" s="68" t="s">
        <v>433</v>
      </c>
      <c r="C154" s="68" t="s">
        <v>358</v>
      </c>
      <c r="D154" s="68" t="s">
        <v>476</v>
      </c>
      <c r="E154" s="68" t="s">
        <v>381</v>
      </c>
      <c r="F154" s="88">
        <f>SUM('[2]жкх'!J99)</f>
        <v>540</v>
      </c>
    </row>
    <row r="155" spans="1:6" ht="108.75" customHeight="1">
      <c r="A155" s="17" t="s">
        <v>479</v>
      </c>
      <c r="B155" s="68" t="s">
        <v>433</v>
      </c>
      <c r="C155" s="68" t="s">
        <v>358</v>
      </c>
      <c r="D155" s="68" t="s">
        <v>480</v>
      </c>
      <c r="E155" s="68"/>
      <c r="F155" s="88">
        <f>SUM(F156)</f>
        <v>1365</v>
      </c>
    </row>
    <row r="156" spans="1:6" ht="37.5" customHeight="1">
      <c r="A156" s="32" t="s">
        <v>264</v>
      </c>
      <c r="B156" s="68" t="s">
        <v>433</v>
      </c>
      <c r="C156" s="68" t="s">
        <v>358</v>
      </c>
      <c r="D156" s="68" t="s">
        <v>480</v>
      </c>
      <c r="E156" s="68" t="s">
        <v>381</v>
      </c>
      <c r="F156" s="88">
        <f>SUM('[2]жкх'!K99)</f>
        <v>1365</v>
      </c>
    </row>
    <row r="157" spans="1:6" ht="111.75" customHeight="1">
      <c r="A157" s="32" t="s">
        <v>483</v>
      </c>
      <c r="B157" s="68" t="s">
        <v>433</v>
      </c>
      <c r="C157" s="68" t="s">
        <v>358</v>
      </c>
      <c r="D157" s="68" t="s">
        <v>484</v>
      </c>
      <c r="E157" s="68"/>
      <c r="F157" s="88">
        <f>SUM(F158)</f>
        <v>100</v>
      </c>
    </row>
    <row r="158" spans="1:6" ht="37.5" customHeight="1">
      <c r="A158" s="32" t="s">
        <v>264</v>
      </c>
      <c r="B158" s="68" t="s">
        <v>433</v>
      </c>
      <c r="C158" s="68" t="s">
        <v>358</v>
      </c>
      <c r="D158" s="68" t="s">
        <v>484</v>
      </c>
      <c r="E158" s="68" t="s">
        <v>381</v>
      </c>
      <c r="F158" s="88">
        <f>SUM('[2]жкх'!C101)</f>
        <v>100</v>
      </c>
    </row>
    <row r="159" spans="1:6" ht="134.25" customHeight="1">
      <c r="A159" s="109" t="s">
        <v>485</v>
      </c>
      <c r="B159" s="68" t="s">
        <v>433</v>
      </c>
      <c r="C159" s="68" t="s">
        <v>358</v>
      </c>
      <c r="D159" s="68" t="s">
        <v>486</v>
      </c>
      <c r="E159" s="68"/>
      <c r="F159" s="88">
        <f>SUM(F160)</f>
        <v>41666.8</v>
      </c>
    </row>
    <row r="160" spans="1:6" ht="32.25" customHeight="1">
      <c r="A160" s="32" t="s">
        <v>264</v>
      </c>
      <c r="B160" s="68" t="s">
        <v>433</v>
      </c>
      <c r="C160" s="68" t="s">
        <v>358</v>
      </c>
      <c r="D160" s="68" t="s">
        <v>486</v>
      </c>
      <c r="E160" s="68" t="s">
        <v>381</v>
      </c>
      <c r="F160" s="88">
        <f>SUM('[2]жкх'!C102)</f>
        <v>41666.8</v>
      </c>
    </row>
    <row r="161" spans="1:6" ht="75.75" customHeight="1">
      <c r="A161" s="32" t="s">
        <v>290</v>
      </c>
      <c r="B161" s="68" t="s">
        <v>433</v>
      </c>
      <c r="C161" s="68" t="s">
        <v>358</v>
      </c>
      <c r="D161" s="68" t="s">
        <v>84</v>
      </c>
      <c r="E161" s="68"/>
      <c r="F161" s="88">
        <f>SUM(F162)</f>
        <v>70</v>
      </c>
    </row>
    <row r="162" spans="1:6" ht="32.25" customHeight="1">
      <c r="A162" s="32" t="s">
        <v>272</v>
      </c>
      <c r="B162" s="68" t="s">
        <v>433</v>
      </c>
      <c r="C162" s="68" t="s">
        <v>358</v>
      </c>
      <c r="D162" s="68" t="s">
        <v>84</v>
      </c>
      <c r="E162" s="68" t="s">
        <v>385</v>
      </c>
      <c r="F162" s="88">
        <f>SUM('[2]жкх'!C52)</f>
        <v>70</v>
      </c>
    </row>
    <row r="163" spans="1:6" ht="108" customHeight="1">
      <c r="A163" s="32" t="s">
        <v>94</v>
      </c>
      <c r="B163" s="68" t="s">
        <v>433</v>
      </c>
      <c r="C163" s="68" t="s">
        <v>358</v>
      </c>
      <c r="D163" s="68" t="s">
        <v>95</v>
      </c>
      <c r="E163" s="68"/>
      <c r="F163" s="88">
        <f>SUM(F164)</f>
        <v>491</v>
      </c>
    </row>
    <row r="164" spans="1:6" ht="32.25" customHeight="1">
      <c r="A164" s="32" t="s">
        <v>276</v>
      </c>
      <c r="B164" s="68" t="s">
        <v>433</v>
      </c>
      <c r="C164" s="68" t="s">
        <v>358</v>
      </c>
      <c r="D164" s="68" t="s">
        <v>95</v>
      </c>
      <c r="E164" s="68" t="s">
        <v>2</v>
      </c>
      <c r="F164" s="88">
        <f>SUM('[2]жкх'!E99)</f>
        <v>491</v>
      </c>
    </row>
    <row r="165" spans="1:6" ht="15">
      <c r="A165" s="108" t="s">
        <v>198</v>
      </c>
      <c r="B165" s="106" t="s">
        <v>356</v>
      </c>
      <c r="C165" s="106" t="s">
        <v>260</v>
      </c>
      <c r="D165" s="106"/>
      <c r="E165" s="106"/>
      <c r="F165" s="100">
        <f>SUM(F166+F173+F186+F196)</f>
        <v>228166.1</v>
      </c>
    </row>
    <row r="166" spans="1:6" ht="15">
      <c r="A166" s="109" t="s">
        <v>291</v>
      </c>
      <c r="B166" s="68" t="s">
        <v>356</v>
      </c>
      <c r="C166" s="68" t="s">
        <v>357</v>
      </c>
      <c r="D166" s="68"/>
      <c r="E166" s="68"/>
      <c r="F166" s="88">
        <f>SUM(F169+F171+F167)</f>
        <v>58119.600000000006</v>
      </c>
    </row>
    <row r="167" spans="1:6" ht="104.25" customHeight="1">
      <c r="A167" s="16" t="s">
        <v>353</v>
      </c>
      <c r="B167" s="68" t="s">
        <v>356</v>
      </c>
      <c r="C167" s="68" t="s">
        <v>357</v>
      </c>
      <c r="D167" s="68" t="s">
        <v>354</v>
      </c>
      <c r="E167" s="68"/>
      <c r="F167" s="88">
        <f>SUM(F168)</f>
        <v>760</v>
      </c>
    </row>
    <row r="168" spans="1:6" ht="35.25" customHeight="1">
      <c r="A168" s="32" t="s">
        <v>292</v>
      </c>
      <c r="B168" s="68" t="s">
        <v>356</v>
      </c>
      <c r="C168" s="68" t="s">
        <v>357</v>
      </c>
      <c r="D168" s="68" t="s">
        <v>354</v>
      </c>
      <c r="E168" s="68" t="s">
        <v>355</v>
      </c>
      <c r="F168" s="88">
        <f>SUM('[2]Сады'!AA53)</f>
        <v>760</v>
      </c>
    </row>
    <row r="169" spans="1:6" ht="105">
      <c r="A169" s="32" t="s">
        <v>361</v>
      </c>
      <c r="B169" s="68" t="s">
        <v>356</v>
      </c>
      <c r="C169" s="68" t="s">
        <v>357</v>
      </c>
      <c r="D169" s="68" t="s">
        <v>362</v>
      </c>
      <c r="E169" s="68"/>
      <c r="F169" s="88">
        <f>SUM(F170:F170)</f>
        <v>28840.6</v>
      </c>
    </row>
    <row r="170" spans="1:6" ht="36" customHeight="1">
      <c r="A170" s="32" t="s">
        <v>292</v>
      </c>
      <c r="B170" s="68" t="s">
        <v>356</v>
      </c>
      <c r="C170" s="68" t="s">
        <v>357</v>
      </c>
      <c r="D170" s="68" t="s">
        <v>362</v>
      </c>
      <c r="E170" s="68" t="s">
        <v>355</v>
      </c>
      <c r="F170" s="88">
        <f>SUM('[2]Прилож 3'!F148+'[2]Прилож 3'!F149)</f>
        <v>28840.6</v>
      </c>
    </row>
    <row r="171" spans="1:6" ht="155.25" customHeight="1">
      <c r="A171" s="32" t="s">
        <v>367</v>
      </c>
      <c r="B171" s="68" t="s">
        <v>356</v>
      </c>
      <c r="C171" s="68" t="s">
        <v>357</v>
      </c>
      <c r="D171" s="68" t="s">
        <v>368</v>
      </c>
      <c r="E171" s="68"/>
      <c r="F171" s="88">
        <f>SUM(F172)</f>
        <v>28519.000000000004</v>
      </c>
    </row>
    <row r="172" spans="1:7" ht="36" customHeight="1">
      <c r="A172" s="32" t="s">
        <v>292</v>
      </c>
      <c r="B172" s="68" t="s">
        <v>356</v>
      </c>
      <c r="C172" s="68" t="s">
        <v>357</v>
      </c>
      <c r="D172" s="68" t="s">
        <v>368</v>
      </c>
      <c r="E172" s="68" t="s">
        <v>355</v>
      </c>
      <c r="F172" s="88">
        <f>SUM('[2]Сады'!AC55)</f>
        <v>28519.000000000004</v>
      </c>
      <c r="G172" s="111"/>
    </row>
    <row r="173" spans="1:7" ht="15">
      <c r="A173" s="109" t="s">
        <v>293</v>
      </c>
      <c r="B173" s="68" t="s">
        <v>356</v>
      </c>
      <c r="C173" s="68" t="s">
        <v>358</v>
      </c>
      <c r="D173" s="68"/>
      <c r="E173" s="68"/>
      <c r="F173" s="88">
        <f>SUM(F176+F178+F180+F184+F182+F174)</f>
        <v>152141.4</v>
      </c>
      <c r="G173" s="110"/>
    </row>
    <row r="174" spans="1:6" ht="105">
      <c r="A174" s="16" t="s">
        <v>353</v>
      </c>
      <c r="B174" s="68" t="s">
        <v>356</v>
      </c>
      <c r="C174" s="68" t="s">
        <v>358</v>
      </c>
      <c r="D174" s="68" t="s">
        <v>354</v>
      </c>
      <c r="E174" s="68"/>
      <c r="F174" s="88">
        <f>SUM(F175)</f>
        <v>1545</v>
      </c>
    </row>
    <row r="175" spans="1:6" ht="34.5" customHeight="1">
      <c r="A175" s="32" t="s">
        <v>292</v>
      </c>
      <c r="B175" s="68" t="s">
        <v>356</v>
      </c>
      <c r="C175" s="68" t="s">
        <v>358</v>
      </c>
      <c r="D175" s="68" t="s">
        <v>354</v>
      </c>
      <c r="E175" s="68" t="s">
        <v>355</v>
      </c>
      <c r="F175" s="88">
        <f>SUM('[2]Школы рай'!R53+'[2]Внешкольн'!E53)</f>
        <v>1545</v>
      </c>
    </row>
    <row r="176" spans="1:6" ht="117.75" customHeight="1">
      <c r="A176" s="32" t="s">
        <v>371</v>
      </c>
      <c r="B176" s="68" t="s">
        <v>356</v>
      </c>
      <c r="C176" s="68" t="s">
        <v>358</v>
      </c>
      <c r="D176" s="68" t="s">
        <v>372</v>
      </c>
      <c r="E176" s="68"/>
      <c r="F176" s="88">
        <f>SUM(F177)</f>
        <v>35890</v>
      </c>
    </row>
    <row r="177" spans="1:6" ht="41.25" customHeight="1">
      <c r="A177" s="32" t="s">
        <v>292</v>
      </c>
      <c r="B177" s="68" t="s">
        <v>356</v>
      </c>
      <c r="C177" s="68" t="s">
        <v>358</v>
      </c>
      <c r="D177" s="68" t="s">
        <v>372</v>
      </c>
      <c r="E177" s="68" t="s">
        <v>355</v>
      </c>
      <c r="F177" s="88">
        <f>SUM('[2]Прилож 3'!F156+'[2]Прилож 3'!F157)</f>
        <v>35890</v>
      </c>
    </row>
    <row r="178" spans="1:6" ht="210">
      <c r="A178" s="32" t="s">
        <v>369</v>
      </c>
      <c r="B178" s="68" t="s">
        <v>356</v>
      </c>
      <c r="C178" s="68" t="s">
        <v>358</v>
      </c>
      <c r="D178" s="68" t="s">
        <v>202</v>
      </c>
      <c r="E178" s="68"/>
      <c r="F178" s="88">
        <f>SUM(F179)</f>
        <v>95840</v>
      </c>
    </row>
    <row r="179" spans="1:6" ht="32.25" customHeight="1">
      <c r="A179" s="32" t="s">
        <v>292</v>
      </c>
      <c r="B179" s="68" t="s">
        <v>356</v>
      </c>
      <c r="C179" s="68" t="s">
        <v>358</v>
      </c>
      <c r="D179" s="68" t="s">
        <v>202</v>
      </c>
      <c r="E179" s="68" t="s">
        <v>355</v>
      </c>
      <c r="F179" s="88">
        <f>SUM('[2]Школы обл'!R58)</f>
        <v>95840</v>
      </c>
    </row>
    <row r="180" spans="1:6" ht="105">
      <c r="A180" s="32" t="s">
        <v>373</v>
      </c>
      <c r="B180" s="68" t="s">
        <v>356</v>
      </c>
      <c r="C180" s="68" t="s">
        <v>358</v>
      </c>
      <c r="D180" s="68" t="s">
        <v>374</v>
      </c>
      <c r="E180" s="68"/>
      <c r="F180" s="88">
        <f>SUM(F181)</f>
        <v>15437.5</v>
      </c>
    </row>
    <row r="181" spans="1:6" ht="45">
      <c r="A181" s="32" t="s">
        <v>292</v>
      </c>
      <c r="B181" s="68" t="s">
        <v>356</v>
      </c>
      <c r="C181" s="68" t="s">
        <v>358</v>
      </c>
      <c r="D181" s="68" t="s">
        <v>374</v>
      </c>
      <c r="E181" s="68" t="s">
        <v>355</v>
      </c>
      <c r="F181" s="88">
        <f>SUM('[2]Прилож 3'!F161+'[2]Прилож 3'!F162)</f>
        <v>15437.5</v>
      </c>
    </row>
    <row r="182" spans="1:6" ht="133.5" customHeight="1">
      <c r="A182" s="17" t="s">
        <v>375</v>
      </c>
      <c r="B182" s="68" t="s">
        <v>356</v>
      </c>
      <c r="C182" s="68" t="s">
        <v>358</v>
      </c>
      <c r="D182" s="68" t="s">
        <v>376</v>
      </c>
      <c r="E182" s="68"/>
      <c r="F182" s="88">
        <f>SUM(F183)</f>
        <v>2005.3999999999996</v>
      </c>
    </row>
    <row r="183" spans="1:6" ht="45">
      <c r="A183" s="32" t="s">
        <v>292</v>
      </c>
      <c r="B183" s="68" t="s">
        <v>356</v>
      </c>
      <c r="C183" s="68" t="s">
        <v>358</v>
      </c>
      <c r="D183" s="68" t="s">
        <v>376</v>
      </c>
      <c r="E183" s="68" t="s">
        <v>355</v>
      </c>
      <c r="F183" s="88">
        <f>SUM('[2]Школы обл'!R57)</f>
        <v>2005.3999999999996</v>
      </c>
    </row>
    <row r="184" spans="1:6" ht="117.75" customHeight="1">
      <c r="A184" s="32" t="s">
        <v>377</v>
      </c>
      <c r="B184" s="68" t="s">
        <v>356</v>
      </c>
      <c r="C184" s="68" t="s">
        <v>358</v>
      </c>
      <c r="D184" s="68" t="s">
        <v>378</v>
      </c>
      <c r="E184" s="68"/>
      <c r="F184" s="88">
        <f>SUM(F185)</f>
        <v>1423.5</v>
      </c>
    </row>
    <row r="185" spans="1:6" ht="45">
      <c r="A185" s="32" t="s">
        <v>292</v>
      </c>
      <c r="B185" s="68" t="s">
        <v>356</v>
      </c>
      <c r="C185" s="68" t="s">
        <v>358</v>
      </c>
      <c r="D185" s="68" t="s">
        <v>378</v>
      </c>
      <c r="E185" s="68" t="s">
        <v>355</v>
      </c>
      <c r="F185" s="88">
        <f>SUM('[2]ОБЛАСТЬ 2014 ПИТАНИе'!M58)</f>
        <v>1423.5</v>
      </c>
    </row>
    <row r="186" spans="1:6" ht="19.5" customHeight="1">
      <c r="A186" s="32" t="s">
        <v>294</v>
      </c>
      <c r="B186" s="68" t="s">
        <v>356</v>
      </c>
      <c r="C186" s="68" t="s">
        <v>356</v>
      </c>
      <c r="D186" s="68"/>
      <c r="E186" s="68"/>
      <c r="F186" s="88">
        <f>SUM(F194+F190+F192+F187)</f>
        <v>1769.5</v>
      </c>
    </row>
    <row r="187" spans="1:6" ht="90">
      <c r="A187" s="17" t="s">
        <v>379</v>
      </c>
      <c r="B187" s="68" t="s">
        <v>356</v>
      </c>
      <c r="C187" s="68" t="s">
        <v>356</v>
      </c>
      <c r="D187" s="68" t="s">
        <v>380</v>
      </c>
      <c r="E187" s="68"/>
      <c r="F187" s="88">
        <f>SUM(F188+F189)</f>
        <v>840.5</v>
      </c>
    </row>
    <row r="188" spans="1:6" ht="45">
      <c r="A188" s="32" t="s">
        <v>292</v>
      </c>
      <c r="B188" s="68" t="s">
        <v>356</v>
      </c>
      <c r="C188" s="68" t="s">
        <v>356</v>
      </c>
      <c r="D188" s="68" t="s">
        <v>380</v>
      </c>
      <c r="E188" s="68" t="s">
        <v>355</v>
      </c>
      <c r="F188" s="88">
        <f>SUM('[2]Программы свод'!D58)</f>
        <v>650</v>
      </c>
    </row>
    <row r="189" spans="1:6" ht="45" customHeight="1">
      <c r="A189" s="32" t="s">
        <v>264</v>
      </c>
      <c r="B189" s="68" t="s">
        <v>356</v>
      </c>
      <c r="C189" s="68" t="s">
        <v>356</v>
      </c>
      <c r="D189" s="68" t="s">
        <v>380</v>
      </c>
      <c r="E189" s="68" t="s">
        <v>381</v>
      </c>
      <c r="F189" s="88">
        <f>SUM('[2]Программы свод'!G71+'[2]Программы свод'!G86)</f>
        <v>190.5</v>
      </c>
    </row>
    <row r="190" spans="1:6" ht="105.75" customHeight="1">
      <c r="A190" s="32" t="s">
        <v>412</v>
      </c>
      <c r="B190" s="68" t="s">
        <v>356</v>
      </c>
      <c r="C190" s="68" t="s">
        <v>356</v>
      </c>
      <c r="D190" s="68" t="s">
        <v>413</v>
      </c>
      <c r="E190" s="68"/>
      <c r="F190" s="88">
        <f>SUM(F191:F191)</f>
        <v>501</v>
      </c>
    </row>
    <row r="191" spans="1:6" ht="36" customHeight="1">
      <c r="A191" s="32" t="s">
        <v>292</v>
      </c>
      <c r="B191" s="68" t="s">
        <v>356</v>
      </c>
      <c r="C191" s="68" t="s">
        <v>356</v>
      </c>
      <c r="D191" s="68" t="s">
        <v>413</v>
      </c>
      <c r="E191" s="68" t="s">
        <v>355</v>
      </c>
      <c r="F191" s="88">
        <f>SUM('[2]ОТДЫХ ДЕТЕЙ ПР РАЙ'!L58+'[2]ОТДЫХ ДЕТЕЙ ПР РАЙ'!N58)</f>
        <v>501</v>
      </c>
    </row>
    <row r="192" spans="1:6" ht="108" customHeight="1">
      <c r="A192" s="32" t="s">
        <v>26</v>
      </c>
      <c r="B192" s="68" t="s">
        <v>356</v>
      </c>
      <c r="C192" s="68" t="s">
        <v>356</v>
      </c>
      <c r="D192" s="68" t="s">
        <v>27</v>
      </c>
      <c r="E192" s="68"/>
      <c r="F192" s="88">
        <f>SUM(F193)</f>
        <v>50</v>
      </c>
    </row>
    <row r="193" spans="1:6" ht="33.75" customHeight="1">
      <c r="A193" s="32" t="s">
        <v>292</v>
      </c>
      <c r="B193" s="68" t="s">
        <v>356</v>
      </c>
      <c r="C193" s="68" t="s">
        <v>356</v>
      </c>
      <c r="D193" s="68" t="s">
        <v>27</v>
      </c>
      <c r="E193" s="68" t="s">
        <v>355</v>
      </c>
      <c r="F193" s="88">
        <f>SUM('[2]Программы свод'!E99)</f>
        <v>50</v>
      </c>
    </row>
    <row r="194" spans="1:6" ht="90">
      <c r="A194" s="109" t="s">
        <v>28</v>
      </c>
      <c r="B194" s="68" t="s">
        <v>356</v>
      </c>
      <c r="C194" s="68" t="s">
        <v>356</v>
      </c>
      <c r="D194" s="68" t="s">
        <v>29</v>
      </c>
      <c r="E194" s="68"/>
      <c r="F194" s="88">
        <f>SUM(F195)</f>
        <v>378</v>
      </c>
    </row>
    <row r="195" spans="1:6" ht="30">
      <c r="A195" s="32" t="s">
        <v>264</v>
      </c>
      <c r="B195" s="68" t="s">
        <v>356</v>
      </c>
      <c r="C195" s="68" t="s">
        <v>356</v>
      </c>
      <c r="D195" s="68" t="s">
        <v>29</v>
      </c>
      <c r="E195" s="68" t="s">
        <v>381</v>
      </c>
      <c r="F195" s="88">
        <f>SUM('[2]Программы свод'!H99)</f>
        <v>378</v>
      </c>
    </row>
    <row r="196" spans="1:6" ht="15">
      <c r="A196" s="32" t="s">
        <v>295</v>
      </c>
      <c r="B196" s="68" t="s">
        <v>356</v>
      </c>
      <c r="C196" s="68" t="s">
        <v>384</v>
      </c>
      <c r="D196" s="68"/>
      <c r="E196" s="68"/>
      <c r="F196" s="88">
        <f>SUM(F197+F207+F212+F214+F210+F205+F216+F203+F201)</f>
        <v>16135.6</v>
      </c>
    </row>
    <row r="197" spans="1:6" ht="91.5" customHeight="1">
      <c r="A197" s="32" t="s">
        <v>382</v>
      </c>
      <c r="B197" s="68" t="s">
        <v>356</v>
      </c>
      <c r="C197" s="68" t="s">
        <v>384</v>
      </c>
      <c r="D197" s="68" t="s">
        <v>383</v>
      </c>
      <c r="E197" s="68"/>
      <c r="F197" s="88">
        <f>SUM(F198:F200)</f>
        <v>8334.6</v>
      </c>
    </row>
    <row r="198" spans="1:6" ht="77.25" customHeight="1">
      <c r="A198" s="32" t="s">
        <v>262</v>
      </c>
      <c r="B198" s="68" t="s">
        <v>356</v>
      </c>
      <c r="C198" s="68" t="s">
        <v>384</v>
      </c>
      <c r="D198" s="68" t="s">
        <v>383</v>
      </c>
      <c r="E198" s="68" t="s">
        <v>365</v>
      </c>
      <c r="F198" s="88">
        <f>SUM('[2]Прилож 3'!F179+'[2]Прилож 3'!F180)</f>
        <v>7299.6</v>
      </c>
    </row>
    <row r="199" spans="1:6" ht="30">
      <c r="A199" s="32" t="s">
        <v>264</v>
      </c>
      <c r="B199" s="68" t="s">
        <v>356</v>
      </c>
      <c r="C199" s="68" t="s">
        <v>384</v>
      </c>
      <c r="D199" s="68" t="s">
        <v>383</v>
      </c>
      <c r="E199" s="68" t="s">
        <v>381</v>
      </c>
      <c r="F199" s="88">
        <f>SUM('[2]Прилож 3'!F181)</f>
        <v>1031</v>
      </c>
    </row>
    <row r="200" spans="1:6" ht="15">
      <c r="A200" s="32" t="s">
        <v>272</v>
      </c>
      <c r="B200" s="68" t="s">
        <v>356</v>
      </c>
      <c r="C200" s="68" t="s">
        <v>384</v>
      </c>
      <c r="D200" s="68" t="s">
        <v>383</v>
      </c>
      <c r="E200" s="68" t="s">
        <v>385</v>
      </c>
      <c r="F200" s="88">
        <f>SUM('[2]Прилож 3'!F182)</f>
        <v>4</v>
      </c>
    </row>
    <row r="201" spans="1:6" ht="75">
      <c r="A201" s="32" t="s">
        <v>386</v>
      </c>
      <c r="B201" s="68" t="s">
        <v>356</v>
      </c>
      <c r="C201" s="68" t="s">
        <v>384</v>
      </c>
      <c r="D201" s="68" t="s">
        <v>387</v>
      </c>
      <c r="E201" s="68"/>
      <c r="F201" s="88">
        <f>SUM(F202)</f>
        <v>100</v>
      </c>
    </row>
    <row r="202" spans="1:6" ht="30">
      <c r="A202" s="32" t="s">
        <v>264</v>
      </c>
      <c r="B202" s="68" t="s">
        <v>356</v>
      </c>
      <c r="C202" s="68" t="s">
        <v>384</v>
      </c>
      <c r="D202" s="68" t="s">
        <v>387</v>
      </c>
      <c r="E202" s="68" t="s">
        <v>381</v>
      </c>
      <c r="F202" s="88">
        <f>SUM('[2]Аппарат и ЦБ Метод'!E99)</f>
        <v>100</v>
      </c>
    </row>
    <row r="203" spans="1:6" ht="60">
      <c r="A203" s="32" t="s">
        <v>107</v>
      </c>
      <c r="B203" s="68" t="s">
        <v>356</v>
      </c>
      <c r="C203" s="68" t="s">
        <v>384</v>
      </c>
      <c r="D203" s="68" t="s">
        <v>108</v>
      </c>
      <c r="E203" s="68"/>
      <c r="F203" s="88">
        <f>SUM(F204)</f>
        <v>100</v>
      </c>
    </row>
    <row r="204" spans="1:6" ht="30">
      <c r="A204" s="32" t="s">
        <v>264</v>
      </c>
      <c r="B204" s="68" t="s">
        <v>356</v>
      </c>
      <c r="C204" s="68" t="s">
        <v>384</v>
      </c>
      <c r="D204" s="68" t="s">
        <v>108</v>
      </c>
      <c r="E204" s="68" t="s">
        <v>381</v>
      </c>
      <c r="F204" s="88">
        <f>SUM('[2]Аппарат и ЦБ Метод'!I99)</f>
        <v>100</v>
      </c>
    </row>
    <row r="205" spans="1:6" ht="107.25" customHeight="1">
      <c r="A205" s="32" t="s">
        <v>388</v>
      </c>
      <c r="B205" s="68" t="s">
        <v>356</v>
      </c>
      <c r="C205" s="68" t="s">
        <v>384</v>
      </c>
      <c r="D205" s="68" t="s">
        <v>389</v>
      </c>
      <c r="E205" s="68"/>
      <c r="F205" s="88">
        <f>SUM(F206)</f>
        <v>393</v>
      </c>
    </row>
    <row r="206" spans="1:6" ht="35.25" customHeight="1">
      <c r="A206" s="32" t="s">
        <v>264</v>
      </c>
      <c r="B206" s="68" t="s">
        <v>356</v>
      </c>
      <c r="C206" s="68" t="s">
        <v>384</v>
      </c>
      <c r="D206" s="68" t="s">
        <v>389</v>
      </c>
      <c r="E206" s="68" t="s">
        <v>381</v>
      </c>
      <c r="F206" s="88">
        <f>SUM('[2]Аппарат и ЦБ Метод'!C99)</f>
        <v>393</v>
      </c>
    </row>
    <row r="207" spans="1:6" ht="120.75" customHeight="1">
      <c r="A207" s="109" t="s">
        <v>57</v>
      </c>
      <c r="B207" s="68" t="s">
        <v>356</v>
      </c>
      <c r="C207" s="68" t="s">
        <v>384</v>
      </c>
      <c r="D207" s="68" t="s">
        <v>58</v>
      </c>
      <c r="E207" s="68"/>
      <c r="F207" s="88">
        <f>SUM(F208:F209)</f>
        <v>151</v>
      </c>
    </row>
    <row r="208" spans="1:6" ht="30">
      <c r="A208" s="32" t="s">
        <v>264</v>
      </c>
      <c r="B208" s="68" t="s">
        <v>356</v>
      </c>
      <c r="C208" s="68" t="s">
        <v>384</v>
      </c>
      <c r="D208" s="68" t="s">
        <v>58</v>
      </c>
      <c r="E208" s="68" t="s">
        <v>381</v>
      </c>
      <c r="F208" s="88">
        <f>SUM('[2]Програм Б П'!C99)</f>
        <v>136</v>
      </c>
    </row>
    <row r="209" spans="1:6" ht="39.75" customHeight="1">
      <c r="A209" s="32" t="s">
        <v>274</v>
      </c>
      <c r="B209" s="68" t="s">
        <v>356</v>
      </c>
      <c r="C209" s="68" t="s">
        <v>384</v>
      </c>
      <c r="D209" s="68" t="s">
        <v>58</v>
      </c>
      <c r="E209" s="68" t="s">
        <v>355</v>
      </c>
      <c r="F209" s="88">
        <f>SUM('[2]Програм Б П'!E99+'[2]Програм Б П'!D99)</f>
        <v>15</v>
      </c>
    </row>
    <row r="210" spans="1:6" ht="105">
      <c r="A210" s="109" t="s">
        <v>390</v>
      </c>
      <c r="B210" s="68" t="s">
        <v>356</v>
      </c>
      <c r="C210" s="68" t="s">
        <v>384</v>
      </c>
      <c r="D210" s="68" t="s">
        <v>391</v>
      </c>
      <c r="E210" s="68"/>
      <c r="F210" s="88">
        <f>SUM(F211)</f>
        <v>1419.0000000000002</v>
      </c>
    </row>
    <row r="211" spans="1:6" ht="34.5" customHeight="1">
      <c r="A211" s="32" t="s">
        <v>274</v>
      </c>
      <c r="B211" s="68" t="s">
        <v>356</v>
      </c>
      <c r="C211" s="68" t="s">
        <v>384</v>
      </c>
      <c r="D211" s="68" t="s">
        <v>391</v>
      </c>
      <c r="E211" s="68" t="s">
        <v>355</v>
      </c>
      <c r="F211" s="88">
        <f>SUM('[2]Сады противопож'!AC99+'[2]школы противоп'!R99+'[2]Внешкольные пожар'!N99)</f>
        <v>1419.0000000000002</v>
      </c>
    </row>
    <row r="212" spans="1:6" ht="104.25" customHeight="1">
      <c r="A212" s="109" t="s">
        <v>42</v>
      </c>
      <c r="B212" s="68" t="s">
        <v>356</v>
      </c>
      <c r="C212" s="68" t="s">
        <v>384</v>
      </c>
      <c r="D212" s="68" t="s">
        <v>43</v>
      </c>
      <c r="E212" s="68"/>
      <c r="F212" s="88">
        <f>SUM(F213)</f>
        <v>116</v>
      </c>
    </row>
    <row r="213" spans="1:6" ht="30">
      <c r="A213" s="32" t="s">
        <v>264</v>
      </c>
      <c r="B213" s="68" t="s">
        <v>356</v>
      </c>
      <c r="C213" s="68" t="s">
        <v>384</v>
      </c>
      <c r="D213" s="68" t="s">
        <v>43</v>
      </c>
      <c r="E213" s="68" t="s">
        <v>381</v>
      </c>
      <c r="F213" s="88">
        <f>SUM('[2]Программы свод'!K99)</f>
        <v>116</v>
      </c>
    </row>
    <row r="214" spans="1:6" ht="90.75" customHeight="1">
      <c r="A214" s="32" t="s">
        <v>296</v>
      </c>
      <c r="B214" s="68" t="s">
        <v>356</v>
      </c>
      <c r="C214" s="68" t="s">
        <v>384</v>
      </c>
      <c r="D214" s="68" t="s">
        <v>93</v>
      </c>
      <c r="E214" s="68"/>
      <c r="F214" s="88">
        <f>SUM(F215)</f>
        <v>4098.5</v>
      </c>
    </row>
    <row r="215" spans="1:6" ht="29.25" customHeight="1">
      <c r="A215" s="32" t="s">
        <v>274</v>
      </c>
      <c r="B215" s="68" t="s">
        <v>356</v>
      </c>
      <c r="C215" s="68" t="s">
        <v>384</v>
      </c>
      <c r="D215" s="68" t="s">
        <v>93</v>
      </c>
      <c r="E215" s="68" t="s">
        <v>355</v>
      </c>
      <c r="F215" s="88">
        <f>SUM('[2]Программы свод'!J99)</f>
        <v>4098.5</v>
      </c>
    </row>
    <row r="216" spans="1:6" ht="88.5" customHeight="1">
      <c r="A216" s="17" t="s">
        <v>392</v>
      </c>
      <c r="B216" s="68" t="s">
        <v>356</v>
      </c>
      <c r="C216" s="68" t="s">
        <v>384</v>
      </c>
      <c r="D216" s="68" t="s">
        <v>393</v>
      </c>
      <c r="E216" s="68"/>
      <c r="F216" s="88">
        <f>SUM(F217)</f>
        <v>1423.5</v>
      </c>
    </row>
    <row r="217" spans="1:6" ht="36.75" customHeight="1">
      <c r="A217" s="32" t="s">
        <v>274</v>
      </c>
      <c r="B217" s="68" t="s">
        <v>356</v>
      </c>
      <c r="C217" s="68" t="s">
        <v>384</v>
      </c>
      <c r="D217" s="68" t="s">
        <v>393</v>
      </c>
      <c r="E217" s="68" t="s">
        <v>355</v>
      </c>
      <c r="F217" s="88">
        <f>SUM('[2]Питание 1-4 рай'!R99)</f>
        <v>1423.5</v>
      </c>
    </row>
    <row r="218" spans="1:6" ht="19.5" customHeight="1">
      <c r="A218" s="108" t="s">
        <v>210</v>
      </c>
      <c r="B218" s="106" t="s">
        <v>409</v>
      </c>
      <c r="C218" s="106" t="s">
        <v>260</v>
      </c>
      <c r="D218" s="106"/>
      <c r="E218" s="106"/>
      <c r="F218" s="100">
        <f>SUM(F219+F233)</f>
        <v>16755.4</v>
      </c>
    </row>
    <row r="219" spans="1:6" ht="15">
      <c r="A219" s="109" t="s">
        <v>297</v>
      </c>
      <c r="B219" s="68" t="s">
        <v>409</v>
      </c>
      <c r="C219" s="68" t="s">
        <v>357</v>
      </c>
      <c r="D219" s="68"/>
      <c r="E219" s="68"/>
      <c r="F219" s="88">
        <f>SUM(F225+F227+F229+F222+F220+F231)</f>
        <v>15375.4</v>
      </c>
    </row>
    <row r="220" spans="1:6" ht="105">
      <c r="A220" s="109" t="s">
        <v>493</v>
      </c>
      <c r="B220" s="68" t="s">
        <v>409</v>
      </c>
      <c r="C220" s="68" t="s">
        <v>357</v>
      </c>
      <c r="D220" s="68" t="s">
        <v>494</v>
      </c>
      <c r="E220" s="68"/>
      <c r="F220" s="88">
        <f>SUM(F221)</f>
        <v>255</v>
      </c>
    </row>
    <row r="221" spans="1:6" ht="36" customHeight="1">
      <c r="A221" s="32" t="s">
        <v>274</v>
      </c>
      <c r="B221" s="68" t="s">
        <v>409</v>
      </c>
      <c r="C221" s="68" t="s">
        <v>357</v>
      </c>
      <c r="D221" s="68" t="s">
        <v>494</v>
      </c>
      <c r="E221" s="68" t="s">
        <v>355</v>
      </c>
      <c r="F221" s="88">
        <f>SUM('[2]нес Культура'!E53+'[2]нес Культура'!M53)</f>
        <v>255</v>
      </c>
    </row>
    <row r="222" spans="1:6" ht="121.5" customHeight="1">
      <c r="A222" s="109" t="s">
        <v>0</v>
      </c>
      <c r="B222" s="68" t="s">
        <v>409</v>
      </c>
      <c r="C222" s="68" t="s">
        <v>357</v>
      </c>
      <c r="D222" s="68" t="s">
        <v>1</v>
      </c>
      <c r="E222" s="68"/>
      <c r="F222" s="88">
        <f>SUM(F223:F224)</f>
        <v>392</v>
      </c>
    </row>
    <row r="223" spans="1:6" ht="15">
      <c r="A223" s="32" t="s">
        <v>298</v>
      </c>
      <c r="B223" s="68" t="s">
        <v>409</v>
      </c>
      <c r="C223" s="68" t="s">
        <v>357</v>
      </c>
      <c r="D223" s="68" t="s">
        <v>1</v>
      </c>
      <c r="E223" s="68" t="s">
        <v>2</v>
      </c>
      <c r="F223" s="88">
        <f>SUM('[2]нес Культура'!O62)</f>
        <v>292</v>
      </c>
    </row>
    <row r="224" spans="1:6" ht="29.25" customHeight="1">
      <c r="A224" s="32" t="s">
        <v>274</v>
      </c>
      <c r="B224" s="68" t="s">
        <v>409</v>
      </c>
      <c r="C224" s="68" t="s">
        <v>357</v>
      </c>
      <c r="D224" s="68" t="s">
        <v>1</v>
      </c>
      <c r="E224" s="68" t="s">
        <v>355</v>
      </c>
      <c r="F224" s="88">
        <f>SUM('[2]нес Культура'!G58)</f>
        <v>100</v>
      </c>
    </row>
    <row r="225" spans="1:6" ht="108.75" customHeight="1">
      <c r="A225" s="32" t="s">
        <v>5</v>
      </c>
      <c r="B225" s="68" t="s">
        <v>409</v>
      </c>
      <c r="C225" s="68" t="s">
        <v>357</v>
      </c>
      <c r="D225" s="68" t="s">
        <v>6</v>
      </c>
      <c r="E225" s="68"/>
      <c r="F225" s="88">
        <f>SUM(F226:F226)</f>
        <v>11787</v>
      </c>
    </row>
    <row r="226" spans="1:6" ht="37.5" customHeight="1">
      <c r="A226" s="32" t="s">
        <v>274</v>
      </c>
      <c r="B226" s="68" t="s">
        <v>409</v>
      </c>
      <c r="C226" s="68" t="s">
        <v>357</v>
      </c>
      <c r="D226" s="68" t="s">
        <v>6</v>
      </c>
      <c r="E226" s="68" t="s">
        <v>355</v>
      </c>
      <c r="F226" s="88">
        <f>SUM('[2]Прилож 3'!F208+'[2]Прилож 3'!F209)</f>
        <v>11787</v>
      </c>
    </row>
    <row r="227" spans="1:7" ht="105">
      <c r="A227" s="17" t="s">
        <v>7</v>
      </c>
      <c r="B227" s="19" t="s">
        <v>409</v>
      </c>
      <c r="C227" s="19" t="s">
        <v>357</v>
      </c>
      <c r="D227" s="19" t="s">
        <v>8</v>
      </c>
      <c r="E227" s="19"/>
      <c r="F227" s="88">
        <f>SUM(F228:F228)</f>
        <v>2855.9</v>
      </c>
      <c r="G227" s="110"/>
    </row>
    <row r="228" spans="1:6" ht="38.25" customHeight="1">
      <c r="A228" s="32" t="s">
        <v>274</v>
      </c>
      <c r="B228" s="68" t="s">
        <v>409</v>
      </c>
      <c r="C228" s="68" t="s">
        <v>357</v>
      </c>
      <c r="D228" s="68" t="s">
        <v>8</v>
      </c>
      <c r="E228" s="68" t="s">
        <v>355</v>
      </c>
      <c r="F228" s="88">
        <f>SUM('[2]нес Культура'!E58)</f>
        <v>2855.9</v>
      </c>
    </row>
    <row r="229" spans="1:6" ht="135">
      <c r="A229" s="32" t="s">
        <v>9</v>
      </c>
      <c r="B229" s="68" t="s">
        <v>409</v>
      </c>
      <c r="C229" s="68" t="s">
        <v>357</v>
      </c>
      <c r="D229" s="68" t="s">
        <v>212</v>
      </c>
      <c r="E229" s="68"/>
      <c r="F229" s="88">
        <f>SUM(F230)</f>
        <v>13.9</v>
      </c>
    </row>
    <row r="230" spans="1:6" ht="32.25" customHeight="1">
      <c r="A230" s="32" t="s">
        <v>274</v>
      </c>
      <c r="B230" s="68" t="s">
        <v>409</v>
      </c>
      <c r="C230" s="68" t="s">
        <v>357</v>
      </c>
      <c r="D230" s="68" t="s">
        <v>212</v>
      </c>
      <c r="E230" s="68" t="s">
        <v>355</v>
      </c>
      <c r="F230" s="88">
        <f>SUM('[2]нес Культура'!F99)</f>
        <v>13.9</v>
      </c>
    </row>
    <row r="231" spans="1:6" ht="63" customHeight="1">
      <c r="A231" s="17" t="s">
        <v>11</v>
      </c>
      <c r="B231" s="68" t="s">
        <v>409</v>
      </c>
      <c r="C231" s="68" t="s">
        <v>357</v>
      </c>
      <c r="D231" s="68" t="s">
        <v>12</v>
      </c>
      <c r="E231" s="68"/>
      <c r="F231" s="88">
        <f>SUM('[2]нес Культура'!P62)</f>
        <v>71.6</v>
      </c>
    </row>
    <row r="232" spans="1:6" ht="21.75" customHeight="1">
      <c r="A232" s="17" t="s">
        <v>276</v>
      </c>
      <c r="B232" s="68" t="s">
        <v>409</v>
      </c>
      <c r="C232" s="68" t="s">
        <v>357</v>
      </c>
      <c r="D232" s="68" t="s">
        <v>12</v>
      </c>
      <c r="E232" s="68" t="s">
        <v>2</v>
      </c>
      <c r="F232" s="88">
        <f>SUM('[2]нес Культура'!P62)</f>
        <v>71.6</v>
      </c>
    </row>
    <row r="233" spans="1:6" ht="30">
      <c r="A233" s="109" t="s">
        <v>299</v>
      </c>
      <c r="B233" s="68" t="s">
        <v>409</v>
      </c>
      <c r="C233" s="68" t="s">
        <v>366</v>
      </c>
      <c r="D233" s="68"/>
      <c r="E233" s="68"/>
      <c r="F233" s="88">
        <f>SUM(F238+F243+F236+F245+F234+F240)</f>
        <v>1380</v>
      </c>
    </row>
    <row r="234" spans="1:6" ht="90" customHeight="1">
      <c r="A234" s="109" t="s">
        <v>497</v>
      </c>
      <c r="B234" s="68" t="s">
        <v>409</v>
      </c>
      <c r="C234" s="68" t="s">
        <v>366</v>
      </c>
      <c r="D234" s="68" t="s">
        <v>498</v>
      </c>
      <c r="E234" s="68"/>
      <c r="F234" s="88">
        <f>SUM(F235)</f>
        <v>260.5</v>
      </c>
    </row>
    <row r="235" spans="1:6" ht="30">
      <c r="A235" s="32" t="s">
        <v>264</v>
      </c>
      <c r="B235" s="68" t="s">
        <v>409</v>
      </c>
      <c r="C235" s="68" t="s">
        <v>366</v>
      </c>
      <c r="D235" s="68" t="s">
        <v>498</v>
      </c>
      <c r="E235" s="68" t="s">
        <v>381</v>
      </c>
      <c r="F235" s="88">
        <f>SUM('[2]нес Культура'!X78)</f>
        <v>260.5</v>
      </c>
    </row>
    <row r="236" spans="1:6" ht="120">
      <c r="A236" s="109" t="s">
        <v>57</v>
      </c>
      <c r="B236" s="68" t="s">
        <v>409</v>
      </c>
      <c r="C236" s="68" t="s">
        <v>366</v>
      </c>
      <c r="D236" s="68" t="s">
        <v>58</v>
      </c>
      <c r="E236" s="68"/>
      <c r="F236" s="88">
        <f>SUM(F237)</f>
        <v>38.5</v>
      </c>
    </row>
    <row r="237" spans="1:6" ht="30" customHeight="1">
      <c r="A237" s="32" t="s">
        <v>274</v>
      </c>
      <c r="B237" s="68" t="s">
        <v>409</v>
      </c>
      <c r="C237" s="68" t="s">
        <v>366</v>
      </c>
      <c r="D237" s="68" t="s">
        <v>58</v>
      </c>
      <c r="E237" s="68" t="s">
        <v>355</v>
      </c>
      <c r="F237" s="88">
        <f>SUM('[2]нес Культура'!U99)</f>
        <v>38.5</v>
      </c>
    </row>
    <row r="238" spans="1:6" ht="108" customHeight="1">
      <c r="A238" s="109" t="s">
        <v>13</v>
      </c>
      <c r="B238" s="68" t="s">
        <v>409</v>
      </c>
      <c r="C238" s="68" t="s">
        <v>366</v>
      </c>
      <c r="D238" s="68" t="s">
        <v>14</v>
      </c>
      <c r="E238" s="68"/>
      <c r="F238" s="88">
        <f>SUM(F239)</f>
        <v>455</v>
      </c>
    </row>
    <row r="239" spans="1:6" ht="33.75" customHeight="1">
      <c r="A239" s="32" t="s">
        <v>274</v>
      </c>
      <c r="B239" s="68" t="s">
        <v>409</v>
      </c>
      <c r="C239" s="68" t="s">
        <v>366</v>
      </c>
      <c r="D239" s="68" t="s">
        <v>14</v>
      </c>
      <c r="E239" s="68" t="s">
        <v>355</v>
      </c>
      <c r="F239" s="88">
        <f>SUM('[2]нес Культура'!AA99+'[2]нес Культура'!AE99)</f>
        <v>455</v>
      </c>
    </row>
    <row r="240" spans="1:6" ht="75">
      <c r="A240" s="32" t="s">
        <v>501</v>
      </c>
      <c r="B240" s="68" t="s">
        <v>409</v>
      </c>
      <c r="C240" s="68" t="s">
        <v>366</v>
      </c>
      <c r="D240" s="68" t="s">
        <v>502</v>
      </c>
      <c r="E240" s="68"/>
      <c r="F240" s="88">
        <f>SUM(F241+F242)</f>
        <v>100</v>
      </c>
    </row>
    <row r="241" spans="1:6" ht="30">
      <c r="A241" s="32" t="s">
        <v>264</v>
      </c>
      <c r="B241" s="68" t="s">
        <v>409</v>
      </c>
      <c r="C241" s="68" t="s">
        <v>366</v>
      </c>
      <c r="D241" s="68" t="s">
        <v>502</v>
      </c>
      <c r="E241" s="68" t="s">
        <v>381</v>
      </c>
      <c r="F241" s="88">
        <f>SUM('[2]нес Культура'!AC99)</f>
        <v>60</v>
      </c>
    </row>
    <row r="242" spans="1:6" ht="35.25" customHeight="1">
      <c r="A242" s="32" t="s">
        <v>274</v>
      </c>
      <c r="B242" s="68" t="s">
        <v>409</v>
      </c>
      <c r="C242" s="68" t="s">
        <v>366</v>
      </c>
      <c r="D242" s="68" t="s">
        <v>502</v>
      </c>
      <c r="E242" s="68" t="s">
        <v>355</v>
      </c>
      <c r="F242" s="88">
        <f>SUM('[2]нес Культура'!AD99)</f>
        <v>40</v>
      </c>
    </row>
    <row r="243" spans="1:6" ht="67.5" customHeight="1">
      <c r="A243" s="109" t="s">
        <v>36</v>
      </c>
      <c r="B243" s="68" t="s">
        <v>409</v>
      </c>
      <c r="C243" s="68" t="s">
        <v>366</v>
      </c>
      <c r="D243" s="68" t="s">
        <v>37</v>
      </c>
      <c r="E243" s="68"/>
      <c r="F243" s="88">
        <f>SUM(F244)</f>
        <v>500</v>
      </c>
    </row>
    <row r="244" spans="1:6" ht="30">
      <c r="A244" s="32" t="s">
        <v>264</v>
      </c>
      <c r="B244" s="68" t="s">
        <v>409</v>
      </c>
      <c r="C244" s="68" t="s">
        <v>366</v>
      </c>
      <c r="D244" s="68" t="s">
        <v>37</v>
      </c>
      <c r="E244" s="68" t="s">
        <v>381</v>
      </c>
      <c r="F244" s="88">
        <f>SUM('[2]нес Культура'!W99)</f>
        <v>500</v>
      </c>
    </row>
    <row r="245" spans="1:6" ht="165">
      <c r="A245" s="32" t="s">
        <v>46</v>
      </c>
      <c r="B245" s="68" t="s">
        <v>409</v>
      </c>
      <c r="C245" s="68" t="s">
        <v>366</v>
      </c>
      <c r="D245" s="68" t="s">
        <v>47</v>
      </c>
      <c r="E245" s="68"/>
      <c r="F245" s="88">
        <f>SUM(F246)</f>
        <v>26</v>
      </c>
    </row>
    <row r="246" spans="1:6" ht="33.75" customHeight="1">
      <c r="A246" s="32" t="s">
        <v>274</v>
      </c>
      <c r="B246" s="68" t="s">
        <v>409</v>
      </c>
      <c r="C246" s="68" t="s">
        <v>366</v>
      </c>
      <c r="D246" s="68" t="s">
        <v>47</v>
      </c>
      <c r="E246" s="68" t="s">
        <v>355</v>
      </c>
      <c r="F246" s="88">
        <f>SUM('[2]нес Культура'!V99)</f>
        <v>26</v>
      </c>
    </row>
    <row r="247" spans="1:6" ht="15">
      <c r="A247" s="91" t="s">
        <v>215</v>
      </c>
      <c r="B247" s="106" t="s">
        <v>397</v>
      </c>
      <c r="C247" s="106" t="s">
        <v>260</v>
      </c>
      <c r="D247" s="68"/>
      <c r="E247" s="68"/>
      <c r="F247" s="100">
        <f>SUM(F248+F258+F251)</f>
        <v>8097.2</v>
      </c>
    </row>
    <row r="248" spans="1:6" ht="15">
      <c r="A248" s="92" t="s">
        <v>300</v>
      </c>
      <c r="B248" s="68" t="s">
        <v>397</v>
      </c>
      <c r="C248" s="68" t="s">
        <v>357</v>
      </c>
      <c r="D248" s="68"/>
      <c r="E248" s="68"/>
      <c r="F248" s="88">
        <f>SUM(F249)</f>
        <v>2871</v>
      </c>
    </row>
    <row r="249" spans="1:6" ht="80.25" customHeight="1">
      <c r="A249" s="32" t="s">
        <v>402</v>
      </c>
      <c r="B249" s="68" t="s">
        <v>397</v>
      </c>
      <c r="C249" s="68" t="s">
        <v>357</v>
      </c>
      <c r="D249" s="68" t="s">
        <v>403</v>
      </c>
      <c r="E249" s="68"/>
      <c r="F249" s="88">
        <f>SUM(F250)</f>
        <v>2871</v>
      </c>
    </row>
    <row r="250" spans="1:6" ht="21" customHeight="1">
      <c r="A250" s="32" t="s">
        <v>301</v>
      </c>
      <c r="B250" s="68" t="s">
        <v>397</v>
      </c>
      <c r="C250" s="68" t="s">
        <v>357</v>
      </c>
      <c r="D250" s="68" t="s">
        <v>403</v>
      </c>
      <c r="E250" s="68" t="s">
        <v>396</v>
      </c>
      <c r="F250" s="88">
        <f>SUM('[2]Соцполитика'!D99)</f>
        <v>2871</v>
      </c>
    </row>
    <row r="251" spans="1:6" ht="17.25" customHeight="1">
      <c r="A251" s="32" t="s">
        <v>302</v>
      </c>
      <c r="B251" s="68" t="s">
        <v>397</v>
      </c>
      <c r="C251" s="68" t="s">
        <v>406</v>
      </c>
      <c r="D251" s="68"/>
      <c r="E251" s="68"/>
      <c r="F251" s="88">
        <f>SUM(F252+F256+F254)</f>
        <v>3090</v>
      </c>
    </row>
    <row r="252" spans="1:6" ht="86.25" customHeight="1">
      <c r="A252" s="109" t="s">
        <v>404</v>
      </c>
      <c r="B252" s="68" t="s">
        <v>397</v>
      </c>
      <c r="C252" s="68" t="s">
        <v>406</v>
      </c>
      <c r="D252" s="68" t="s">
        <v>405</v>
      </c>
      <c r="E252" s="68"/>
      <c r="F252" s="88">
        <f>SUM(F253)</f>
        <v>2000</v>
      </c>
    </row>
    <row r="253" spans="1:6" ht="20.25" customHeight="1">
      <c r="A253" s="32" t="s">
        <v>301</v>
      </c>
      <c r="B253" s="68" t="s">
        <v>397</v>
      </c>
      <c r="C253" s="68" t="s">
        <v>406</v>
      </c>
      <c r="D253" s="68" t="s">
        <v>405</v>
      </c>
      <c r="E253" s="68" t="s">
        <v>396</v>
      </c>
      <c r="F253" s="88">
        <f>SUM('[2]Соцполитика'!J99)</f>
        <v>2000</v>
      </c>
    </row>
    <row r="254" spans="1:6" ht="59.25" customHeight="1">
      <c r="A254" s="32" t="s">
        <v>424</v>
      </c>
      <c r="B254" s="68" t="s">
        <v>397</v>
      </c>
      <c r="C254" s="68" t="s">
        <v>406</v>
      </c>
      <c r="D254" s="68" t="s">
        <v>425</v>
      </c>
      <c r="E254" s="68"/>
      <c r="F254" s="88">
        <f>SUM(F255)</f>
        <v>90</v>
      </c>
    </row>
    <row r="255" spans="1:6" ht="18" customHeight="1">
      <c r="A255" s="32" t="s">
        <v>301</v>
      </c>
      <c r="B255" s="68" t="s">
        <v>397</v>
      </c>
      <c r="C255" s="68" t="s">
        <v>406</v>
      </c>
      <c r="D255" s="68" t="s">
        <v>425</v>
      </c>
      <c r="E255" s="68" t="s">
        <v>396</v>
      </c>
      <c r="F255" s="88">
        <f>SUM('[2]Соцполитика'!G99)</f>
        <v>90</v>
      </c>
    </row>
    <row r="256" spans="1:6" ht="75">
      <c r="A256" s="109" t="s">
        <v>32</v>
      </c>
      <c r="B256" s="68" t="s">
        <v>397</v>
      </c>
      <c r="C256" s="68" t="s">
        <v>406</v>
      </c>
      <c r="D256" s="68" t="s">
        <v>33</v>
      </c>
      <c r="E256" s="68"/>
      <c r="F256" s="88">
        <f>SUM(F257)</f>
        <v>1000</v>
      </c>
    </row>
    <row r="257" spans="1:6" ht="20.25" customHeight="1">
      <c r="A257" s="32" t="s">
        <v>301</v>
      </c>
      <c r="B257" s="68" t="s">
        <v>397</v>
      </c>
      <c r="C257" s="68" t="s">
        <v>406</v>
      </c>
      <c r="D257" s="68" t="s">
        <v>33</v>
      </c>
      <c r="E257" s="68" t="s">
        <v>396</v>
      </c>
      <c r="F257" s="88">
        <f>SUM('[2]Соцполитика'!E99)</f>
        <v>1000</v>
      </c>
    </row>
    <row r="258" spans="1:6" ht="15">
      <c r="A258" s="92" t="s">
        <v>303</v>
      </c>
      <c r="B258" s="68" t="s">
        <v>397</v>
      </c>
      <c r="C258" s="68" t="s">
        <v>366</v>
      </c>
      <c r="D258" s="68"/>
      <c r="E258" s="68"/>
      <c r="F258" s="88">
        <f>SUM(F259)</f>
        <v>2136.2</v>
      </c>
    </row>
    <row r="259" spans="1:6" ht="150.75" customHeight="1">
      <c r="A259" s="32" t="s">
        <v>394</v>
      </c>
      <c r="B259" s="68" t="s">
        <v>397</v>
      </c>
      <c r="C259" s="68" t="s">
        <v>366</v>
      </c>
      <c r="D259" s="68" t="s">
        <v>220</v>
      </c>
      <c r="E259" s="68"/>
      <c r="F259" s="88">
        <f>SUM(F260)</f>
        <v>2136.2</v>
      </c>
    </row>
    <row r="260" spans="1:6" ht="20.25" customHeight="1">
      <c r="A260" s="32" t="s">
        <v>301</v>
      </c>
      <c r="B260" s="68" t="s">
        <v>397</v>
      </c>
      <c r="C260" s="68" t="s">
        <v>366</v>
      </c>
      <c r="D260" s="68" t="s">
        <v>395</v>
      </c>
      <c r="E260" s="68" t="s">
        <v>396</v>
      </c>
      <c r="F260" s="88">
        <f>SUM('[2]Соцполитика'!H99)</f>
        <v>2136.2</v>
      </c>
    </row>
    <row r="261" spans="1:6" ht="15">
      <c r="A261" s="108" t="s">
        <v>304</v>
      </c>
      <c r="B261" s="106" t="s">
        <v>19</v>
      </c>
      <c r="C261" s="106" t="s">
        <v>260</v>
      </c>
      <c r="D261" s="106"/>
      <c r="E261" s="106"/>
      <c r="F261" s="100">
        <f>SUM(F262)</f>
        <v>349.5</v>
      </c>
    </row>
    <row r="262" spans="1:6" ht="15">
      <c r="A262" s="32" t="s">
        <v>305</v>
      </c>
      <c r="B262" s="68" t="s">
        <v>19</v>
      </c>
      <c r="C262" s="68" t="s">
        <v>358</v>
      </c>
      <c r="D262" s="68"/>
      <c r="E262" s="68"/>
      <c r="F262" s="88">
        <f>SUM(F263+F265)</f>
        <v>349.5</v>
      </c>
    </row>
    <row r="263" spans="1:6" ht="60">
      <c r="A263" s="109" t="s">
        <v>17</v>
      </c>
      <c r="B263" s="68" t="s">
        <v>19</v>
      </c>
      <c r="C263" s="68" t="s">
        <v>358</v>
      </c>
      <c r="D263" s="68" t="s">
        <v>18</v>
      </c>
      <c r="E263" s="68"/>
      <c r="F263" s="88">
        <f>SUM(F264)</f>
        <v>70</v>
      </c>
    </row>
    <row r="264" spans="1:6" ht="29.25" customHeight="1">
      <c r="A264" s="32" t="s">
        <v>274</v>
      </c>
      <c r="B264" s="68" t="s">
        <v>19</v>
      </c>
      <c r="C264" s="68" t="s">
        <v>358</v>
      </c>
      <c r="D264" s="68" t="s">
        <v>18</v>
      </c>
      <c r="E264" s="68" t="s">
        <v>355</v>
      </c>
      <c r="F264" s="88">
        <f>SUM('[2]Физическа куль'!E99)</f>
        <v>70</v>
      </c>
    </row>
    <row r="265" spans="1:6" ht="63.75" customHeight="1">
      <c r="A265" s="32" t="s">
        <v>20</v>
      </c>
      <c r="B265" s="68" t="s">
        <v>19</v>
      </c>
      <c r="C265" s="68" t="s">
        <v>358</v>
      </c>
      <c r="D265" s="68" t="s">
        <v>21</v>
      </c>
      <c r="E265" s="68"/>
      <c r="F265" s="88">
        <f>SUM(F266:F267)</f>
        <v>279.5</v>
      </c>
    </row>
    <row r="266" spans="1:7" ht="39.75" customHeight="1">
      <c r="A266" s="32" t="s">
        <v>264</v>
      </c>
      <c r="B266" s="68" t="s">
        <v>19</v>
      </c>
      <c r="C266" s="68" t="s">
        <v>358</v>
      </c>
      <c r="D266" s="68" t="s">
        <v>21</v>
      </c>
      <c r="E266" s="68" t="s">
        <v>381</v>
      </c>
      <c r="F266" s="88">
        <f>SUM('[2]Физическа куль'!D99)</f>
        <v>247.5</v>
      </c>
      <c r="G266" s="112"/>
    </row>
    <row r="267" spans="1:7" ht="35.25" customHeight="1">
      <c r="A267" s="32" t="s">
        <v>274</v>
      </c>
      <c r="B267" s="68" t="s">
        <v>19</v>
      </c>
      <c r="C267" s="68" t="s">
        <v>358</v>
      </c>
      <c r="D267" s="68" t="s">
        <v>21</v>
      </c>
      <c r="E267" s="68" t="s">
        <v>355</v>
      </c>
      <c r="F267" s="88">
        <f>SUM('[2]Физическа куль'!C99)</f>
        <v>32</v>
      </c>
      <c r="G267" s="112"/>
    </row>
    <row r="268" spans="1:7" ht="15">
      <c r="A268" s="108" t="s">
        <v>306</v>
      </c>
      <c r="B268" s="106" t="s">
        <v>63</v>
      </c>
      <c r="C268" s="106" t="s">
        <v>260</v>
      </c>
      <c r="D268" s="106"/>
      <c r="E268" s="106"/>
      <c r="F268" s="100">
        <f>SUM(F269)</f>
        <v>884</v>
      </c>
      <c r="G268" s="112"/>
    </row>
    <row r="269" spans="1:7" ht="15">
      <c r="A269" s="32" t="s">
        <v>307</v>
      </c>
      <c r="B269" s="68" t="s">
        <v>63</v>
      </c>
      <c r="C269" s="68" t="s">
        <v>358</v>
      </c>
      <c r="D269" s="68"/>
      <c r="E269" s="68"/>
      <c r="F269" s="88">
        <f>SUM(F270)</f>
        <v>884</v>
      </c>
      <c r="G269" s="112"/>
    </row>
    <row r="270" spans="1:7" ht="90">
      <c r="A270" s="32" t="s">
        <v>115</v>
      </c>
      <c r="B270" s="68" t="s">
        <v>63</v>
      </c>
      <c r="C270" s="68" t="s">
        <v>358</v>
      </c>
      <c r="D270" s="68" t="s">
        <v>116</v>
      </c>
      <c r="E270" s="68"/>
      <c r="F270" s="88">
        <f>SUM(F271)</f>
        <v>884</v>
      </c>
      <c r="G270" s="112"/>
    </row>
    <row r="271" spans="1:7" ht="34.5" customHeight="1">
      <c r="A271" s="32" t="s">
        <v>274</v>
      </c>
      <c r="B271" s="68" t="s">
        <v>63</v>
      </c>
      <c r="C271" s="68" t="s">
        <v>358</v>
      </c>
      <c r="D271" s="68" t="s">
        <v>116</v>
      </c>
      <c r="E271" s="68" t="s">
        <v>355</v>
      </c>
      <c r="F271" s="88">
        <f>SUM('[2]Ср массовой инф'!C58)</f>
        <v>884</v>
      </c>
      <c r="G271" s="112"/>
    </row>
    <row r="272" spans="1:7" ht="38.25" customHeight="1">
      <c r="A272" s="108" t="s">
        <v>225</v>
      </c>
      <c r="B272" s="68" t="s">
        <v>79</v>
      </c>
      <c r="C272" s="68" t="s">
        <v>260</v>
      </c>
      <c r="D272" s="68"/>
      <c r="E272" s="68"/>
      <c r="F272" s="88">
        <f>SUM(F273)</f>
        <v>43.5</v>
      </c>
      <c r="G272" s="112"/>
    </row>
    <row r="273" spans="1:7" ht="30">
      <c r="A273" s="32" t="s">
        <v>308</v>
      </c>
      <c r="B273" s="68" t="s">
        <v>79</v>
      </c>
      <c r="C273" s="68" t="s">
        <v>357</v>
      </c>
      <c r="D273" s="68"/>
      <c r="E273" s="68"/>
      <c r="F273" s="88">
        <f>SUM(F274)</f>
        <v>43.5</v>
      </c>
      <c r="G273" s="112"/>
    </row>
    <row r="274" spans="1:7" ht="99" customHeight="1">
      <c r="A274" s="32" t="s">
        <v>80</v>
      </c>
      <c r="B274" s="68" t="s">
        <v>79</v>
      </c>
      <c r="C274" s="68" t="s">
        <v>357</v>
      </c>
      <c r="D274" s="68" t="s">
        <v>81</v>
      </c>
      <c r="E274" s="68"/>
      <c r="F274" s="88">
        <f>SUM(F275)</f>
        <v>43.5</v>
      </c>
      <c r="G274" s="112"/>
    </row>
    <row r="275" spans="1:7" ht="30.75" customHeight="1">
      <c r="A275" s="32" t="s">
        <v>309</v>
      </c>
      <c r="B275" s="68" t="s">
        <v>79</v>
      </c>
      <c r="C275" s="68" t="s">
        <v>357</v>
      </c>
      <c r="D275" s="68" t="s">
        <v>81</v>
      </c>
      <c r="E275" s="68" t="s">
        <v>82</v>
      </c>
      <c r="F275" s="88">
        <f>SUM('[2]Проц по кр'!C99)</f>
        <v>43.5</v>
      </c>
      <c r="G275" s="112"/>
    </row>
    <row r="276" spans="1:6" ht="43.5" customHeight="1">
      <c r="A276" s="108" t="s">
        <v>310</v>
      </c>
      <c r="B276" s="106" t="s">
        <v>48</v>
      </c>
      <c r="C276" s="106" t="s">
        <v>260</v>
      </c>
      <c r="D276" s="106"/>
      <c r="E276" s="106"/>
      <c r="F276" s="100">
        <f>SUM(F277+F280)</f>
        <v>15027.999999999998</v>
      </c>
    </row>
    <row r="277" spans="1:6" ht="45">
      <c r="A277" s="109" t="s">
        <v>311</v>
      </c>
      <c r="B277" s="72">
        <v>14</v>
      </c>
      <c r="C277" s="68" t="s">
        <v>357</v>
      </c>
      <c r="D277" s="68"/>
      <c r="E277" s="68"/>
      <c r="F277" s="88">
        <f>SUM(F278)</f>
        <v>14231.699999999999</v>
      </c>
    </row>
    <row r="278" spans="1:6" ht="144" customHeight="1">
      <c r="A278" s="32" t="s">
        <v>75</v>
      </c>
      <c r="B278" s="72">
        <v>14</v>
      </c>
      <c r="C278" s="68" t="s">
        <v>357</v>
      </c>
      <c r="D278" s="68" t="s">
        <v>76</v>
      </c>
      <c r="E278" s="68"/>
      <c r="F278" s="88">
        <f>SUM(F279)</f>
        <v>14231.699999999999</v>
      </c>
    </row>
    <row r="279" spans="1:6" ht="15">
      <c r="A279" s="32" t="s">
        <v>276</v>
      </c>
      <c r="B279" s="72">
        <v>14</v>
      </c>
      <c r="C279" s="68" t="s">
        <v>357</v>
      </c>
      <c r="D279" s="68" t="s">
        <v>76</v>
      </c>
      <c r="E279" s="68" t="s">
        <v>2</v>
      </c>
      <c r="F279" s="88">
        <f>SUM('[2]Прил к фин пом2'!L5)</f>
        <v>14231.699999999999</v>
      </c>
    </row>
    <row r="280" spans="1:6" ht="15">
      <c r="A280" s="113" t="s">
        <v>312</v>
      </c>
      <c r="B280" s="68">
        <v>14</v>
      </c>
      <c r="C280" s="68" t="s">
        <v>358</v>
      </c>
      <c r="D280" s="68"/>
      <c r="E280" s="68"/>
      <c r="F280" s="69">
        <f>SUM(F281)</f>
        <v>796.3</v>
      </c>
    </row>
    <row r="281" spans="1:6" ht="135" customHeight="1">
      <c r="A281" s="32" t="s">
        <v>332</v>
      </c>
      <c r="B281" s="68" t="s">
        <v>48</v>
      </c>
      <c r="C281" s="68" t="s">
        <v>358</v>
      </c>
      <c r="D281" s="68" t="s">
        <v>85</v>
      </c>
      <c r="E281" s="68"/>
      <c r="F281" s="69">
        <f>SUM('[2]ВСЕ что отдаем'!L5)</f>
        <v>796.3</v>
      </c>
    </row>
    <row r="282" spans="1:6" ht="15">
      <c r="A282" s="32" t="s">
        <v>276</v>
      </c>
      <c r="B282" s="68" t="s">
        <v>48</v>
      </c>
      <c r="C282" s="68" t="s">
        <v>358</v>
      </c>
      <c r="D282" s="68" t="s">
        <v>85</v>
      </c>
      <c r="E282" s="114" t="s">
        <v>2</v>
      </c>
      <c r="F282" s="115">
        <f>SUM('[2]ВСЕ что отдаем'!L5)</f>
        <v>796.3</v>
      </c>
    </row>
    <row r="283" spans="2:6" ht="15">
      <c r="B283" s="70"/>
      <c r="C283" s="116"/>
      <c r="D283" s="70"/>
      <c r="E283" s="70"/>
      <c r="F283" s="70"/>
    </row>
    <row r="284" spans="2:6" ht="15">
      <c r="B284" s="70"/>
      <c r="C284" s="70"/>
      <c r="D284" s="70"/>
      <c r="E284" s="70"/>
      <c r="F284" s="70"/>
    </row>
    <row r="285" spans="2:6" ht="15">
      <c r="B285" s="70"/>
      <c r="C285" s="70"/>
      <c r="D285" s="70"/>
      <c r="E285" s="70"/>
      <c r="F285" s="70"/>
    </row>
  </sheetData>
  <sheetProtection/>
  <mergeCells count="8">
    <mergeCell ref="A4:F4"/>
    <mergeCell ref="A5:F5"/>
    <mergeCell ref="A7:A8"/>
    <mergeCell ref="B7:B8"/>
    <mergeCell ref="C7:C8"/>
    <mergeCell ref="D7:D8"/>
    <mergeCell ref="E7:E8"/>
    <mergeCell ref="F7:F8"/>
  </mergeCells>
  <printOptions/>
  <pageMargins left="0.7" right="0.7" top="0.75" bottom="0.75" header="0.3" footer="0.3"/>
  <pageSetup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2"/>
  <sheetViews>
    <sheetView tabSelected="1" view="pageBreakPreview" zoomScale="60" zoomScalePageLayoutView="0" workbookViewId="0" topLeftCell="A1">
      <selection activeCell="A3" sqref="A3:L3"/>
    </sheetView>
  </sheetViews>
  <sheetFormatPr defaultColWidth="9.140625" defaultRowHeight="30.75" customHeight="1"/>
  <cols>
    <col min="1" max="1" width="38.8515625" style="0" customWidth="1"/>
    <col min="2" max="2" width="17.28125" style="0" customWidth="1"/>
    <col min="3" max="3" width="19.421875" style="0" customWidth="1"/>
    <col min="4" max="4" width="14.140625" style="0" customWidth="1"/>
    <col min="5" max="5" width="14.7109375" style="0" customWidth="1"/>
    <col min="6" max="6" width="15.00390625" style="0" customWidth="1"/>
    <col min="7" max="7" width="17.57421875" style="0" customWidth="1"/>
    <col min="8" max="8" width="17.00390625" style="0" customWidth="1"/>
    <col min="9" max="9" width="25.7109375" style="0" customWidth="1"/>
    <col min="10" max="11" width="15.00390625" style="0" customWidth="1"/>
    <col min="12" max="12" width="14.7109375" style="0" customWidth="1"/>
  </cols>
  <sheetData>
    <row r="1" spans="1:12" ht="30.75" customHeight="1">
      <c r="A1" s="117"/>
      <c r="B1" s="117"/>
      <c r="C1" s="117"/>
      <c r="D1" s="117"/>
      <c r="E1" s="117"/>
      <c r="F1" s="117"/>
      <c r="G1" s="117"/>
      <c r="H1" s="117"/>
      <c r="I1" s="178" t="s">
        <v>337</v>
      </c>
      <c r="J1" s="178"/>
      <c r="K1" s="178"/>
      <c r="L1" s="118"/>
    </row>
    <row r="2" spans="1:12" ht="30.75" customHeight="1">
      <c r="A2" s="117"/>
      <c r="B2" s="117"/>
      <c r="C2" s="117"/>
      <c r="D2" s="117"/>
      <c r="E2" s="117"/>
      <c r="F2" s="117"/>
      <c r="G2" s="117"/>
      <c r="H2" s="117"/>
      <c r="I2" s="139" t="s">
        <v>122</v>
      </c>
      <c r="J2" s="139"/>
      <c r="K2" s="139"/>
      <c r="L2" s="118"/>
    </row>
    <row r="3" spans="1:12" ht="30.75" customHeight="1">
      <c r="A3" s="179" t="s">
        <v>313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</row>
    <row r="4" spans="1:12" ht="30.75" customHeight="1">
      <c r="A4" s="180" t="s">
        <v>314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</row>
    <row r="5" spans="1:12" ht="30.75" customHeight="1">
      <c r="A5" s="119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</row>
    <row r="6" spans="1:14" ht="30.75" customHeight="1">
      <c r="A6" s="120" t="s">
        <v>161</v>
      </c>
      <c r="B6" s="121" t="s">
        <v>315</v>
      </c>
      <c r="C6" s="121" t="s">
        <v>316</v>
      </c>
      <c r="D6" s="121" t="s">
        <v>317</v>
      </c>
      <c r="E6" s="121" t="s">
        <v>318</v>
      </c>
      <c r="F6" s="121" t="s">
        <v>319</v>
      </c>
      <c r="G6" s="121" t="s">
        <v>320</v>
      </c>
      <c r="H6" s="121" t="s">
        <v>321</v>
      </c>
      <c r="I6" s="121" t="s">
        <v>322</v>
      </c>
      <c r="J6" s="121" t="s">
        <v>323</v>
      </c>
      <c r="K6" s="122" t="s">
        <v>324</v>
      </c>
      <c r="L6" s="123" t="s">
        <v>325</v>
      </c>
      <c r="M6" s="112"/>
      <c r="N6" s="112"/>
    </row>
    <row r="7" spans="1:14" ht="84.75" customHeight="1">
      <c r="A7" s="124" t="s">
        <v>326</v>
      </c>
      <c r="B7" s="125">
        <f>SUM('[1]ВСЕ что отдаем'!B18)</f>
        <v>166.9</v>
      </c>
      <c r="C7" s="125">
        <f>SUM('[1]ВСЕ что отдаем'!C18)</f>
        <v>166.9</v>
      </c>
      <c r="D7" s="125">
        <f>SUM('[1]ВСЕ что отдаем'!D18)</f>
        <v>66.7</v>
      </c>
      <c r="E7" s="125">
        <f>SUM('[1]ВСЕ что отдаем'!E18)</f>
        <v>166.9</v>
      </c>
      <c r="F7" s="125">
        <f>SUM('[1]ВСЕ что отдаем'!F18)</f>
        <v>66.8</v>
      </c>
      <c r="G7" s="125">
        <f>SUM('[1]ВСЕ что отдаем'!G18)</f>
        <v>66.8</v>
      </c>
      <c r="H7" s="125">
        <f>SUM('[1]ВСЕ что отдаем'!H18)</f>
        <v>66.8</v>
      </c>
      <c r="I7" s="125">
        <f>SUM('[1]ВСЕ что отдаем'!I18)</f>
        <v>66.7</v>
      </c>
      <c r="J7" s="125">
        <f>SUM('[1]ВСЕ что отдаем'!J18)</f>
        <v>66.7</v>
      </c>
      <c r="K7" s="125">
        <f>SUM('[1]ВСЕ что отдаем'!K18)</f>
        <v>66.7</v>
      </c>
      <c r="L7" s="126">
        <f aca="true" t="shared" si="0" ref="L7:L12">SUM(B7:K7)</f>
        <v>967.9</v>
      </c>
      <c r="M7" s="112"/>
      <c r="N7" s="112"/>
    </row>
    <row r="8" spans="1:14" ht="30.75" customHeight="1">
      <c r="A8" s="127" t="s">
        <v>333</v>
      </c>
      <c r="B8" s="128"/>
      <c r="C8" s="128"/>
      <c r="D8" s="128">
        <f>SUM('[1]ВСЕ что отдаем'!D5)</f>
        <v>796.3</v>
      </c>
      <c r="E8" s="128"/>
      <c r="F8" s="128"/>
      <c r="G8" s="128"/>
      <c r="H8" s="128"/>
      <c r="I8" s="128"/>
      <c r="J8" s="128"/>
      <c r="K8" s="128"/>
      <c r="L8" s="126">
        <f t="shared" si="0"/>
        <v>796.3</v>
      </c>
      <c r="M8" s="112"/>
      <c r="N8" s="112"/>
    </row>
    <row r="9" spans="1:14" ht="165" customHeight="1">
      <c r="A9" s="99" t="s">
        <v>327</v>
      </c>
      <c r="B9" s="128">
        <f>SUM('[1]ВСЕ что отдаем'!B7)</f>
        <v>0</v>
      </c>
      <c r="C9" s="128">
        <f>SUM('[1]ВСЕ что отдаем'!C7)</f>
        <v>0</v>
      </c>
      <c r="D9" s="128">
        <f>SUM('[1]ВСЕ что отдаем'!D7)</f>
        <v>0</v>
      </c>
      <c r="E9" s="128">
        <f>SUM('[1]ВСЕ что отдаем'!E7)</f>
        <v>0</v>
      </c>
      <c r="F9" s="128">
        <f>SUM('[1]ВСЕ что отдаем'!F7)</f>
        <v>23.86667</v>
      </c>
      <c r="G9" s="128">
        <f>SUM('[1]ВСЕ что отдаем'!G7)</f>
        <v>0</v>
      </c>
      <c r="H9" s="128">
        <f>SUM('[1]ВСЕ что отдаем'!H7)</f>
        <v>0</v>
      </c>
      <c r="I9" s="128">
        <f>SUM('[1]ВСЕ что отдаем'!I7)</f>
        <v>23.86666</v>
      </c>
      <c r="J9" s="128">
        <f>SUM('[1]ВСЕ что отдаем'!J7)</f>
        <v>0</v>
      </c>
      <c r="K9" s="128">
        <f>SUM('[1]ВСЕ что отдаем'!K7)</f>
        <v>23.86667</v>
      </c>
      <c r="L9" s="126">
        <f t="shared" si="0"/>
        <v>71.6</v>
      </c>
      <c r="M9" s="112"/>
      <c r="N9" s="112"/>
    </row>
    <row r="10" spans="1:14" ht="120" customHeight="1">
      <c r="A10" s="99" t="s">
        <v>328</v>
      </c>
      <c r="B10" s="128">
        <f>SUM('[1]ВСЕ что отдаем'!B8)</f>
        <v>411</v>
      </c>
      <c r="C10" s="128">
        <f>SUM('[1]ВСЕ что отдаем'!C8)</f>
        <v>0</v>
      </c>
      <c r="D10" s="128">
        <f>SUM('[1]ВСЕ что отдаем'!D8)</f>
        <v>0</v>
      </c>
      <c r="E10" s="128">
        <f>SUM('[1]ВСЕ что отдаем'!E8)</f>
        <v>0</v>
      </c>
      <c r="F10" s="128">
        <f>SUM('[1]ВСЕ что отдаем'!F8)</f>
        <v>0</v>
      </c>
      <c r="G10" s="128">
        <f>SUM('[1]ВСЕ что отдаем'!G8)</f>
        <v>0</v>
      </c>
      <c r="H10" s="128">
        <f>SUM('[1]ВСЕ что отдаем'!H8)</f>
        <v>0</v>
      </c>
      <c r="I10" s="128">
        <f>SUM('[1]ВСЕ что отдаем'!I8)</f>
        <v>0</v>
      </c>
      <c r="J10" s="128">
        <f>SUM('[1]ВСЕ что отдаем'!J8)</f>
        <v>32</v>
      </c>
      <c r="K10" s="128">
        <f>SUM('[1]ВСЕ что отдаем'!K8)</f>
        <v>48</v>
      </c>
      <c r="L10" s="126">
        <f t="shared" si="0"/>
        <v>491</v>
      </c>
      <c r="M10" s="112"/>
      <c r="N10" s="112"/>
    </row>
    <row r="11" spans="1:14" ht="102" customHeight="1">
      <c r="A11" s="129" t="s">
        <v>329</v>
      </c>
      <c r="B11" s="128">
        <f>SUM('[1]ВСЕ что отдаем'!B6)</f>
        <v>0</v>
      </c>
      <c r="C11" s="128">
        <f>SUM('[1]ВСЕ что отдаем'!C6)</f>
        <v>0</v>
      </c>
      <c r="D11" s="128">
        <f>SUM('[1]ВСЕ что отдаем'!D6)</f>
        <v>0</v>
      </c>
      <c r="E11" s="128">
        <f>SUM('[1]ВСЕ что отдаем'!E6)</f>
        <v>42</v>
      </c>
      <c r="F11" s="128">
        <f>SUM('[1]ВСЕ что отдаем'!F6)</f>
        <v>250</v>
      </c>
      <c r="G11" s="128">
        <f>SUM('[1]ВСЕ что отдаем'!G6)</f>
        <v>0</v>
      </c>
      <c r="H11" s="128">
        <f>SUM('[1]ВСЕ что отдаем'!H6)</f>
        <v>0</v>
      </c>
      <c r="I11" s="128">
        <f>SUM('[1]ВСЕ что отдаем'!I6)</f>
        <v>0</v>
      </c>
      <c r="J11" s="128">
        <f>SUM('[1]ВСЕ что отдаем'!J6)</f>
        <v>0</v>
      </c>
      <c r="K11" s="128">
        <f>SUM('[1]ВСЕ что отдаем'!K6)</f>
        <v>0</v>
      </c>
      <c r="L11" s="130">
        <f t="shared" si="0"/>
        <v>292</v>
      </c>
      <c r="M11" s="112"/>
      <c r="N11" s="112"/>
    </row>
    <row r="12" spans="1:12" ht="30.75" customHeight="1">
      <c r="A12" s="123" t="s">
        <v>347</v>
      </c>
      <c r="B12" s="131">
        <f aca="true" t="shared" si="1" ref="B12:K12">SUM(B7:B11)</f>
        <v>577.9</v>
      </c>
      <c r="C12" s="131">
        <f t="shared" si="1"/>
        <v>166.9</v>
      </c>
      <c r="D12" s="131">
        <f t="shared" si="1"/>
        <v>863</v>
      </c>
      <c r="E12" s="131">
        <f t="shared" si="1"/>
        <v>208.9</v>
      </c>
      <c r="F12" s="131">
        <f t="shared" si="1"/>
        <v>340.66667</v>
      </c>
      <c r="G12" s="131">
        <f t="shared" si="1"/>
        <v>66.8</v>
      </c>
      <c r="H12" s="131">
        <f t="shared" si="1"/>
        <v>66.8</v>
      </c>
      <c r="I12" s="131">
        <f t="shared" si="1"/>
        <v>90.56666</v>
      </c>
      <c r="J12" s="131">
        <f t="shared" si="1"/>
        <v>98.7</v>
      </c>
      <c r="K12" s="131">
        <f t="shared" si="1"/>
        <v>138.56667</v>
      </c>
      <c r="L12" s="131">
        <f t="shared" si="0"/>
        <v>2618.8</v>
      </c>
    </row>
  </sheetData>
  <sheetProtection/>
  <mergeCells count="3">
    <mergeCell ref="I1:K1"/>
    <mergeCell ref="A3:L3"/>
    <mergeCell ref="A4:L4"/>
  </mergeCells>
  <printOptions/>
  <pageMargins left="0.7" right="0.7" top="0.75" bottom="0.75" header="0.3" footer="0.3"/>
  <pageSetup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Пользователь</cp:lastModifiedBy>
  <cp:lastPrinted>2015-03-11T06:02:03Z</cp:lastPrinted>
  <dcterms:created xsi:type="dcterms:W3CDTF">2015-03-05T09:34:02Z</dcterms:created>
  <dcterms:modified xsi:type="dcterms:W3CDTF">2015-03-16T13:09:00Z</dcterms:modified>
  <cp:category/>
  <cp:version/>
  <cp:contentType/>
  <cp:contentStatus/>
</cp:coreProperties>
</file>