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1700" windowHeight="6540" activeTab="1"/>
  </bookViews>
  <sheets>
    <sheet name="ПРИО ВЕД 2014" sheetId="1" r:id="rId1"/>
    <sheet name="ПРИЛ к РЕШ 2014 год" sheetId="2" r:id="rId2"/>
  </sheets>
  <externalReferences>
    <externalReference r:id="rId5"/>
  </externalReferences>
  <definedNames>
    <definedName name="_xlnm.Print_Titles" localSheetId="1">'ПРИЛ к РЕШ 2014 год'!$7:$8</definedName>
    <definedName name="_xlnm.Print_Titles" localSheetId="0">'ПРИО ВЕД 2014'!$7:$8</definedName>
    <definedName name="_xlnm.Print_Area" localSheetId="0">'ПРИО ВЕД 2014'!$A$1:$G$200</definedName>
  </definedNames>
  <calcPr fullCalcOnLoad="1"/>
</workbook>
</file>

<file path=xl/sharedStrings.xml><?xml version="1.0" encoding="utf-8"?>
<sst xmlns="http://schemas.openxmlformats.org/spreadsheetml/2006/main" count="711" uniqueCount="223">
  <si>
    <t>Наименование</t>
  </si>
  <si>
    <t>Образование</t>
  </si>
  <si>
    <t>Социальная политика</t>
  </si>
  <si>
    <t>0700</t>
  </si>
  <si>
    <t>Общегосударственные вопросы</t>
  </si>
  <si>
    <t>(тыс. руб.)</t>
  </si>
  <si>
    <t>ВСЕГО</t>
  </si>
  <si>
    <t>Национальная экономика</t>
  </si>
  <si>
    <t>Жилищно-коммунальное хозяйство</t>
  </si>
  <si>
    <t>0502</t>
  </si>
  <si>
    <t>Совета МО "Черноярский район"</t>
  </si>
  <si>
    <t>раздел</t>
  </si>
  <si>
    <t>подраздел</t>
  </si>
  <si>
    <t>00</t>
  </si>
  <si>
    <t>01</t>
  </si>
  <si>
    <t>Функционирование высшего должностного лица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</si>
  <si>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</si>
  <si>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</si>
  <si>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</si>
  <si>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</si>
  <si>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</si>
  <si>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>Обеспечение деятельности финансовых органов</t>
  </si>
  <si>
    <t>06</t>
  </si>
  <si>
    <t>Обслуживание государственного и муниципального долга</t>
  </si>
  <si>
    <t>11</t>
  </si>
  <si>
    <t>Другие общегосударственные вопросы</t>
  </si>
  <si>
    <t>Национальная безопасность и провоохранительная деятельность</t>
  </si>
  <si>
    <t>Сельское хозяйство и рыболовство</t>
  </si>
  <si>
    <t>05</t>
  </si>
  <si>
    <t>Коммунальное хозяйство (поддержка коммунального хозяйства)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</si>
  <si>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</si>
  <si>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</si>
  <si>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</si>
  <si>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</si>
  <si>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</si>
  <si>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09</t>
  </si>
  <si>
    <t>08</t>
  </si>
  <si>
    <t>Культура</t>
  </si>
  <si>
    <t>Физическая культура и спорт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</si>
  <si>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</si>
  <si>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</si>
  <si>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</si>
  <si>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</si>
  <si>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Защита населения и территории  от последствий черезвычайных ситуаций природного и техногенного характера, граждансая оборона</t>
  </si>
  <si>
    <t>0707</t>
  </si>
  <si>
    <t>0412</t>
  </si>
  <si>
    <t>0801</t>
  </si>
  <si>
    <t>0309</t>
  </si>
  <si>
    <t>0405</t>
  </si>
  <si>
    <t>0709</t>
  </si>
  <si>
    <t>0701</t>
  </si>
  <si>
    <t>0106</t>
  </si>
  <si>
    <t>Национальная оборона</t>
  </si>
  <si>
    <t>0804</t>
  </si>
  <si>
    <t>0702</t>
  </si>
  <si>
    <t>Мобилизационная и вневойсковая подготовка</t>
  </si>
  <si>
    <t>12</t>
  </si>
  <si>
    <t>Другие вопросы в области национальной экономики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</si>
  <si>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</si>
  <si>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</si>
  <si>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Межбюджетные трансферты общего характера бюджетам  субъектов Российской Федерации  и муниципальных образований</t>
  </si>
  <si>
    <t>Дотации на выравнивание бюджтной обеспеченности субъектов Российской Федерации и муниципальных образованийбюджетам субъектов РФ и муниципальных образований</t>
  </si>
  <si>
    <t>Иные дотации</t>
  </si>
  <si>
    <t xml:space="preserve">Культура, кинематография </t>
  </si>
  <si>
    <t xml:space="preserve">Другие вопросы в области культуры, кинематографии </t>
  </si>
  <si>
    <t>7951400</t>
  </si>
  <si>
    <t>7951500</t>
  </si>
  <si>
    <t>7950800</t>
  </si>
  <si>
    <t>7950300</t>
  </si>
  <si>
    <t>7950700</t>
  </si>
  <si>
    <t>7950507</t>
  </si>
  <si>
    <t>7950200</t>
  </si>
  <si>
    <t>7950508</t>
  </si>
  <si>
    <t>7951100</t>
  </si>
  <si>
    <t>0113</t>
  </si>
  <si>
    <t>0409</t>
  </si>
  <si>
    <t>13</t>
  </si>
  <si>
    <t>Дорожные фонды (дорожное хозяйство)</t>
  </si>
  <si>
    <t>Прочие межбюджетные трансферты общего характера</t>
  </si>
  <si>
    <t>Судебная система</t>
  </si>
  <si>
    <t>Код администратора</t>
  </si>
  <si>
    <t>Раздел, подраздел</t>
  </si>
  <si>
    <t>Целевая статья</t>
  </si>
  <si>
    <t>Вид расхода</t>
  </si>
  <si>
    <t>Администрация МО "Черноярский район"</t>
  </si>
  <si>
    <t>0000</t>
  </si>
  <si>
    <t>0000000</t>
  </si>
  <si>
    <t>000</t>
  </si>
  <si>
    <t>0102</t>
  </si>
  <si>
    <t>0020300</t>
  </si>
  <si>
    <t>500</t>
  </si>
  <si>
    <t>0104</t>
  </si>
  <si>
    <t>0020400</t>
  </si>
  <si>
    <t>0105</t>
  </si>
  <si>
    <t>0700500</t>
  </si>
  <si>
    <t>Совет МО "Черноярский район"</t>
  </si>
  <si>
    <t>0103</t>
  </si>
  <si>
    <t>0021100</t>
  </si>
  <si>
    <t>Отдел финансов и бюджетного планирования Администрации  МО "Черноярский район"</t>
  </si>
  <si>
    <t>Контрольно счетная палата МО "Черноярский район"</t>
  </si>
  <si>
    <t>0022500</t>
  </si>
  <si>
    <t>Комитет имущественных отношений Черноярского района</t>
  </si>
  <si>
    <t>Управление сельского хозяйства Администрации МО "Черноярский район"</t>
  </si>
  <si>
    <t>Отдел финансов и бюджетного планирования Администрации МО "Черноярский район"</t>
  </si>
  <si>
    <t>0203</t>
  </si>
  <si>
    <t>Национальная безопасность и правоохранительная деятельность</t>
  </si>
  <si>
    <t>2470000</t>
  </si>
  <si>
    <t>5201501</t>
  </si>
  <si>
    <t>7950100</t>
  </si>
  <si>
    <t>7950000</t>
  </si>
  <si>
    <t>7951000</t>
  </si>
  <si>
    <t>5221312</t>
  </si>
  <si>
    <t>Жилищно -  коммунальное хозяйство</t>
  </si>
  <si>
    <t>4209900</t>
  </si>
  <si>
    <t>7951600</t>
  </si>
  <si>
    <t>4219900</t>
  </si>
  <si>
    <t>4239900</t>
  </si>
  <si>
    <t>5220112</t>
  </si>
  <si>
    <t>6950000</t>
  </si>
  <si>
    <t>7951700</t>
  </si>
  <si>
    <t>7953501</t>
  </si>
  <si>
    <t>9970000</t>
  </si>
  <si>
    <t>Управление образования Администрации МО "Черноярский район"</t>
  </si>
  <si>
    <t>4429900</t>
  </si>
  <si>
    <t xml:space="preserve">Администрация МО "Черноярский район" </t>
  </si>
  <si>
    <t>7950900</t>
  </si>
  <si>
    <t>1001</t>
  </si>
  <si>
    <t>4910100</t>
  </si>
  <si>
    <t>1000</t>
  </si>
  <si>
    <t>1003</t>
  </si>
  <si>
    <t>1004</t>
  </si>
  <si>
    <t>5201002</t>
  </si>
  <si>
    <t>Управление сельского хозяйства Администрациии МО "Черноярский район"</t>
  </si>
  <si>
    <t>00000000</t>
  </si>
  <si>
    <t>7951200</t>
  </si>
  <si>
    <t>Физичнеская культура и спорт</t>
  </si>
  <si>
    <t>1105</t>
  </si>
  <si>
    <t>7950400</t>
  </si>
  <si>
    <t>1401</t>
  </si>
  <si>
    <t>1402</t>
  </si>
  <si>
    <t>5170200</t>
  </si>
  <si>
    <t>1403</t>
  </si>
  <si>
    <t>ВСЕГО РАСХОДЫ</t>
  </si>
  <si>
    <t>ПО РАЗДЕЛАМ И ПОДРАЗДЕЛАМ</t>
  </si>
  <si>
    <t>Средства массовой информации</t>
  </si>
  <si>
    <t>Периодическая печать и издательства</t>
  </si>
  <si>
    <t>ВЕДОМСТВЕННАЯ СТРУКТУРА РАСХОДОВ</t>
  </si>
  <si>
    <t>(т. руб.)</t>
  </si>
  <si>
    <t>4810001</t>
  </si>
  <si>
    <t>7952100</t>
  </si>
  <si>
    <t>5220311</t>
  </si>
  <si>
    <t>5220211</t>
  </si>
  <si>
    <t>7952200</t>
  </si>
  <si>
    <t>7951800</t>
  </si>
  <si>
    <t xml:space="preserve">Утвержденные бюджетные назначения   Бюджет муниципального района                    2014год </t>
  </si>
  <si>
    <t>Исполнено Бюджет муниципального района                            2014 год</t>
  </si>
  <si>
    <t>РАСХОДЫ БЮДЖЕТА МО "ЧЕРНОЯРСКИЙ РАЙОН" ЗА  2014 ГОД</t>
  </si>
  <si>
    <t>БЮДЖЕТА МО "ЧЕРНОЯРСКИЙ РАЙОН" НА 2014 ГОД</t>
  </si>
  <si>
    <t>Бюджетные ассигнования на  2014 год</t>
  </si>
  <si>
    <t>111</t>
  </si>
  <si>
    <t>9095120</t>
  </si>
  <si>
    <t>244</t>
  </si>
  <si>
    <t>112</t>
  </si>
  <si>
    <t>851</t>
  </si>
  <si>
    <t>852</t>
  </si>
  <si>
    <t>5210202</t>
  </si>
  <si>
    <t>0107</t>
  </si>
  <si>
    <t>0200002</t>
  </si>
  <si>
    <t>880</t>
  </si>
  <si>
    <t>0200003</t>
  </si>
  <si>
    <t>0020499</t>
  </si>
  <si>
    <t>611</t>
  </si>
  <si>
    <t>612</t>
  </si>
  <si>
    <t>0020408</t>
  </si>
  <si>
    <t>9995118</t>
  </si>
  <si>
    <t>530</t>
  </si>
  <si>
    <t>540</t>
  </si>
  <si>
    <t>2515035</t>
  </si>
  <si>
    <t>810</t>
  </si>
  <si>
    <t>2515038</t>
  </si>
  <si>
    <t>2515039</t>
  </si>
  <si>
    <t>2515041</t>
  </si>
  <si>
    <t>2525042</t>
  </si>
  <si>
    <t>2525044</t>
  </si>
  <si>
    <t>2525045</t>
  </si>
  <si>
    <t>2525047</t>
  </si>
  <si>
    <t>2525048</t>
  </si>
  <si>
    <t>2545053</t>
  </si>
  <si>
    <t>2545055</t>
  </si>
  <si>
    <t>2545056</t>
  </si>
  <si>
    <t>2608802</t>
  </si>
  <si>
    <t>2608803</t>
  </si>
  <si>
    <t>521</t>
  </si>
  <si>
    <t>5210102</t>
  </si>
  <si>
    <t>3900303</t>
  </si>
  <si>
    <t>2575018</t>
  </si>
  <si>
    <t>414</t>
  </si>
  <si>
    <t>5227020</t>
  </si>
  <si>
    <t>5210312</t>
  </si>
  <si>
    <t>0225059</t>
  </si>
  <si>
    <t>461</t>
  </si>
  <si>
    <t>5210204</t>
  </si>
  <si>
    <t>5210215</t>
  </si>
  <si>
    <t>360</t>
  </si>
  <si>
    <t>321</t>
  </si>
  <si>
    <t>5210203</t>
  </si>
  <si>
    <t>1125147</t>
  </si>
  <si>
    <t>1115146</t>
  </si>
  <si>
    <t>1155014</t>
  </si>
  <si>
    <t>1145144</t>
  </si>
  <si>
    <t>5227901</t>
  </si>
  <si>
    <t>323</t>
  </si>
  <si>
    <t>313</t>
  </si>
  <si>
    <t>0545020</t>
  </si>
  <si>
    <t>Межбюджетные трансферты общего характера бюджетам субъектов Российской Федерации и муниципальных образований общего характера</t>
  </si>
  <si>
    <t>5210201</t>
  </si>
  <si>
    <t>511</t>
  </si>
  <si>
    <t>512</t>
  </si>
  <si>
    <t>Обеспечение проведения выборов и референдумов</t>
  </si>
  <si>
    <t>Исполнено за 2014 год</t>
  </si>
  <si>
    <t>Приложение №_2_ к Решению</t>
  </si>
  <si>
    <t>Приложение №3 к решению</t>
  </si>
  <si>
    <t>от 30.03.2015 №41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</si>
</sst>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"/>
    <numFmt numFmtId="166" formatCode="0.0000"/>
    <numFmt numFmtId="167" formatCode="0.000"/>
    <numFmt numFmtId="168" formatCode="0.0"/>
    <numFmt numFmtId="169" formatCode="0.000000"/>
    <numFmt numFmtId="170" formatCode="0.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00000"/>
    <numFmt numFmtId="176" formatCode="0.00000000"/>
    <numFmt numFmtId="177" formatCode="0.000%"/>
  </numFmts>
  <fonts count="26">
    <font>
      <sz val="10"/>
      <name val="Times New Roman"/>
      <family val="0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68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168" fontId="0" fillId="0" borderId="0" xfId="0" applyNumberFormat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68" fontId="5" fillId="0" borderId="10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3" fillId="0" borderId="0" xfId="0" applyFont="1" applyAlignment="1">
      <alignment horizontal="justify"/>
    </xf>
    <xf numFmtId="0" fontId="3" fillId="0" borderId="10" xfId="0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68" fontId="3" fillId="24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68" fontId="2" fillId="0" borderId="14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24" borderId="14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/>
    </xf>
    <xf numFmtId="168" fontId="3" fillId="0" borderId="0" xfId="0" applyNumberFormat="1" applyFont="1" applyAlignment="1">
      <alignment/>
    </xf>
    <xf numFmtId="168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68" fontId="25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68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41;&#1102;&#1076;&#1078;&#1077;&#1090;\&#1073;&#1102;&#1076;&#1078;&#1077;&#1090;%202014\&#1041;&#1070;&#1044;&#1046;&#1045;&#1058;%20&#1053;&#1040;%202014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КОНС  по МО"/>
      <sheetName val="Свод кон 2"/>
      <sheetName val="СВОД КОНСОЛ БЮДж"/>
      <sheetName val="ВСЕГО ПО СЕЛАМ САМОСТ"/>
      <sheetName val="СВОД ОТР БЮЖД МО ЧЕРН "/>
      <sheetName val="СВОД МО ЧЕРН КОР"/>
      <sheetName val="МО ЧЕРН РАЙ со струк"/>
      <sheetName val="СВОД посел"/>
      <sheetName val="СВОД ОТР ПО САМ"/>
      <sheetName val="СВОД КОНС  ПОС И РАй"/>
      <sheetName val="сол зай"/>
      <sheetName val="черн"/>
      <sheetName val="зуб"/>
      <sheetName val="стар"/>
      <sheetName val="поды"/>
      <sheetName val="ступ"/>
      <sheetName val="вяз"/>
      <sheetName val="кам"/>
      <sheetName val="солод"/>
      <sheetName val="ушак"/>
      <sheetName val="Черн район"/>
      <sheetName val="СВОД ЧЕРК РАЙ"/>
      <sheetName val="Общегос вопр"/>
      <sheetName val="Ср массовой инф"/>
      <sheetName val="Проц по кр"/>
      <sheetName val="ЛИКВИД ОБЩ"/>
      <sheetName val="нес Культура"/>
      <sheetName val="Здравоох корот"/>
      <sheetName val="Здравоохранение"/>
      <sheetName val="Физическа куль"/>
      <sheetName val="Нац оборона"/>
      <sheetName val="РОВД кор"/>
      <sheetName val="Прилож 3 2"/>
      <sheetName val="сельск хоз кор"/>
      <sheetName val="сельское хоз"/>
      <sheetName val="жкх"/>
      <sheetName val="Противопож образ"/>
      <sheetName val="сады свод"/>
      <sheetName val="Сады противопож"/>
      <sheetName val="Сады"/>
      <sheetName val="Школы свод"/>
      <sheetName val="КОР ПИТ 1-4 "/>
      <sheetName val="Питание 1-4 рай"/>
      <sheetName val="Школы пит обл"/>
      <sheetName val="Школы обл"/>
      <sheetName val="Школы рай"/>
      <sheetName val="школы противоп"/>
      <sheetName val="предприним"/>
      <sheetName val="Класн рук шк"/>
      <sheetName val="КОр кл рук м комп мод"/>
      <sheetName val="Адресн под обл"/>
      <sheetName val="адресн поддер район"/>
      <sheetName val="Отдых детей"/>
      <sheetName val="КОР отдх дет и предп"/>
      <sheetName val="Прилож 3"/>
      <sheetName val="Комплексн модерниз"/>
      <sheetName val="Аппарат и ЦБ Метод"/>
      <sheetName val="Кор пр нарк и энерг шк"/>
      <sheetName val="Пр ГЛОНАс"/>
      <sheetName val="Програм Б П"/>
      <sheetName val="Программы свод"/>
      <sheetName val="Внешкольные пожар"/>
      <sheetName val="Внешкольн"/>
      <sheetName val="Внешкольн свод"/>
      <sheetName val="СВОД Образование"/>
      <sheetName val="СВ КОРОТКИЕ 1"/>
      <sheetName val="Соцполитика"/>
      <sheetName val="ВСЕ что отдаем"/>
      <sheetName val="ПРИЛ"/>
      <sheetName val="Прил к фин пом2"/>
      <sheetName val="Фин помощь бюдж"/>
      <sheetName val="Прил 9 МО ЧЕРН рай"/>
      <sheetName val="ЦПР"/>
      <sheetName val="Пр целев прог"/>
      <sheetName val="Прилож 4.4"/>
      <sheetName val="Сравнит 2014 к 2013"/>
      <sheetName val="СВОД 2013-2014"/>
      <sheetName val="смета с форм"/>
      <sheetName val="РЕЗЕРВНЫЙ ФОНД РАЙ"/>
      <sheetName val="РЕЗЕРВН ФОНД ОБЛ"/>
      <sheetName val="ОБЛ СМЕТА"/>
      <sheetName val="СВОД 2014-2016 СРАВН"/>
      <sheetName val="Лист1"/>
      <sheetName val="ОЖ ИСП 2014"/>
      <sheetName val="Лист2"/>
      <sheetName val="Лист3"/>
      <sheetName val="Лист4"/>
      <sheetName val="обр"/>
    </sheetNames>
    <sheetDataSet>
      <sheetData sheetId="22">
        <row r="6">
          <cell r="E6">
            <v>137.1</v>
          </cell>
          <cell r="K6">
            <v>2000.4</v>
          </cell>
          <cell r="O6">
            <v>273.6</v>
          </cell>
          <cell r="P6">
            <v>240.4</v>
          </cell>
          <cell r="V6">
            <v>2769.8</v>
          </cell>
        </row>
        <row r="7">
          <cell r="E7">
            <v>10</v>
          </cell>
          <cell r="K7">
            <v>55</v>
          </cell>
          <cell r="O7">
            <v>0</v>
          </cell>
          <cell r="P7">
            <v>0.6</v>
          </cell>
          <cell r="R7">
            <v>120</v>
          </cell>
          <cell r="V7">
            <v>24.4</v>
          </cell>
        </row>
        <row r="11">
          <cell r="E11">
            <v>61</v>
          </cell>
          <cell r="K11">
            <v>635.5</v>
          </cell>
          <cell r="O11">
            <v>94</v>
          </cell>
          <cell r="P11">
            <v>62.2</v>
          </cell>
          <cell r="V11">
            <v>827.3</v>
          </cell>
        </row>
        <row r="12">
          <cell r="E12">
            <v>118.3</v>
          </cell>
          <cell r="O12">
            <v>65.2</v>
          </cell>
          <cell r="P12">
            <v>47</v>
          </cell>
          <cell r="V12">
            <v>610.4</v>
          </cell>
        </row>
        <row r="17">
          <cell r="E17">
            <v>8.8</v>
          </cell>
          <cell r="K17">
            <v>35</v>
          </cell>
          <cell r="O17">
            <v>0</v>
          </cell>
          <cell r="P17">
            <v>0</v>
          </cell>
          <cell r="R17">
            <v>19.6</v>
          </cell>
          <cell r="V17">
            <v>5.5</v>
          </cell>
        </row>
        <row r="46">
          <cell r="V46">
            <v>8.4</v>
          </cell>
        </row>
        <row r="58">
          <cell r="S58">
            <v>1315</v>
          </cell>
        </row>
        <row r="59">
          <cell r="S59">
            <v>234.8</v>
          </cell>
        </row>
        <row r="71">
          <cell r="F71">
            <v>86</v>
          </cell>
          <cell r="O71">
            <v>0</v>
          </cell>
          <cell r="P71">
            <v>1.9</v>
          </cell>
          <cell r="V71">
            <v>16.4</v>
          </cell>
        </row>
        <row r="72">
          <cell r="AK72">
            <v>402.7</v>
          </cell>
          <cell r="AL72">
            <v>370.9</v>
          </cell>
        </row>
        <row r="73">
          <cell r="E73">
            <v>8</v>
          </cell>
          <cell r="K73">
            <v>2.2</v>
          </cell>
          <cell r="R73">
            <v>70</v>
          </cell>
          <cell r="V73">
            <v>1.8</v>
          </cell>
        </row>
        <row r="74">
          <cell r="E74">
            <v>8</v>
          </cell>
          <cell r="K74">
            <v>4</v>
          </cell>
          <cell r="P74">
            <v>1.5</v>
          </cell>
          <cell r="R74">
            <v>159</v>
          </cell>
          <cell r="V74">
            <v>14.6</v>
          </cell>
        </row>
        <row r="79">
          <cell r="E79">
            <v>123.5</v>
          </cell>
          <cell r="O79">
            <v>150.7</v>
          </cell>
          <cell r="P79">
            <v>46</v>
          </cell>
          <cell r="V79">
            <v>100.1</v>
          </cell>
        </row>
        <row r="99">
          <cell r="C99">
            <v>1330.9</v>
          </cell>
          <cell r="D99">
            <v>828.5</v>
          </cell>
          <cell r="H99">
            <v>361.6</v>
          </cell>
          <cell r="I99">
            <v>949.6</v>
          </cell>
          <cell r="N99">
            <v>435.7</v>
          </cell>
          <cell r="Z99">
            <v>1</v>
          </cell>
          <cell r="AA99">
            <v>229.1</v>
          </cell>
          <cell r="AE99">
            <v>112.4</v>
          </cell>
          <cell r="AF99">
            <v>11.7</v>
          </cell>
          <cell r="AH99">
            <v>29.4</v>
          </cell>
          <cell r="AI99">
            <v>40</v>
          </cell>
        </row>
      </sheetData>
      <sheetData sheetId="23">
        <row r="99">
          <cell r="C99">
            <v>780</v>
          </cell>
        </row>
      </sheetData>
      <sheetData sheetId="26">
        <row r="58">
          <cell r="E58">
            <v>2900.1</v>
          </cell>
          <cell r="G58">
            <v>67</v>
          </cell>
          <cell r="M58">
            <v>9315</v>
          </cell>
          <cell r="Z58">
            <v>652</v>
          </cell>
          <cell r="AC58">
            <v>50</v>
          </cell>
          <cell r="AE58">
            <v>44.7</v>
          </cell>
        </row>
        <row r="59">
          <cell r="M59">
            <v>639</v>
          </cell>
        </row>
        <row r="62">
          <cell r="N62">
            <v>300</v>
          </cell>
          <cell r="P62">
            <v>58.303799999999995</v>
          </cell>
          <cell r="Q62">
            <v>520.4</v>
          </cell>
          <cell r="R62">
            <v>100</v>
          </cell>
        </row>
        <row r="99">
          <cell r="F99">
            <v>101.7</v>
          </cell>
          <cell r="O99">
            <v>197.1</v>
          </cell>
          <cell r="X99">
            <v>172.5</v>
          </cell>
          <cell r="AA99">
            <v>25</v>
          </cell>
        </row>
      </sheetData>
      <sheetData sheetId="29">
        <row r="99">
          <cell r="C99">
            <v>50</v>
          </cell>
          <cell r="D99">
            <v>254</v>
          </cell>
          <cell r="E99">
            <v>380</v>
          </cell>
        </row>
      </sheetData>
      <sheetData sheetId="30">
        <row r="99">
          <cell r="C99">
            <v>897.3999999999999</v>
          </cell>
        </row>
      </sheetData>
      <sheetData sheetId="31">
        <row r="62">
          <cell r="E62">
            <v>100</v>
          </cell>
        </row>
        <row r="99">
          <cell r="F99">
            <v>87.89999999999999</v>
          </cell>
        </row>
      </sheetData>
      <sheetData sheetId="34">
        <row r="6">
          <cell r="AM6">
            <v>2208.6</v>
          </cell>
        </row>
        <row r="7">
          <cell r="AM7">
            <v>27.4</v>
          </cell>
        </row>
        <row r="11">
          <cell r="AM11">
            <v>621.9</v>
          </cell>
        </row>
        <row r="12">
          <cell r="AM12">
            <v>441</v>
          </cell>
        </row>
        <row r="17">
          <cell r="AM17">
            <v>0</v>
          </cell>
        </row>
        <row r="43">
          <cell r="AM43">
            <v>8.4</v>
          </cell>
        </row>
        <row r="47">
          <cell r="G47">
            <v>884.8</v>
          </cell>
        </row>
        <row r="61">
          <cell r="O61">
            <v>126.2</v>
          </cell>
          <cell r="P61">
            <v>169.2</v>
          </cell>
          <cell r="R61">
            <v>2220</v>
          </cell>
          <cell r="S61">
            <v>920</v>
          </cell>
          <cell r="T61">
            <v>11834.8</v>
          </cell>
          <cell r="U61">
            <v>70.1</v>
          </cell>
          <cell r="V61">
            <v>350</v>
          </cell>
          <cell r="W61">
            <v>600</v>
          </cell>
          <cell r="Y61">
            <v>12000</v>
          </cell>
          <cell r="Z61">
            <v>3.4</v>
          </cell>
          <cell r="AB61">
            <v>17077</v>
          </cell>
        </row>
        <row r="62">
          <cell r="AO62">
            <v>7265.801219999999</v>
          </cell>
        </row>
        <row r="71">
          <cell r="AM71">
            <v>9.4</v>
          </cell>
        </row>
        <row r="73">
          <cell r="AM73">
            <v>3.7</v>
          </cell>
        </row>
        <row r="74">
          <cell r="AM74">
            <v>5.7</v>
          </cell>
        </row>
        <row r="79">
          <cell r="C79">
            <v>90</v>
          </cell>
          <cell r="AM79">
            <v>303.7</v>
          </cell>
        </row>
        <row r="99">
          <cell r="D99">
            <v>90</v>
          </cell>
          <cell r="E99">
            <v>30</v>
          </cell>
          <cell r="X99">
            <v>1754.4</v>
          </cell>
          <cell r="AD99">
            <v>3442.4</v>
          </cell>
        </row>
      </sheetData>
      <sheetData sheetId="35">
        <row r="82">
          <cell r="L82">
            <v>18475.9</v>
          </cell>
        </row>
        <row r="99">
          <cell r="D99">
            <v>340</v>
          </cell>
          <cell r="E99">
            <v>72.1</v>
          </cell>
          <cell r="F99">
            <v>18397.300000000003</v>
          </cell>
          <cell r="G99">
            <v>16649.6</v>
          </cell>
          <cell r="H99">
            <v>1600</v>
          </cell>
          <cell r="I99">
            <v>178</v>
          </cell>
          <cell r="J99">
            <v>0</v>
          </cell>
          <cell r="K99">
            <v>23508.899999999998</v>
          </cell>
        </row>
        <row r="100">
          <cell r="C100">
            <v>61811</v>
          </cell>
        </row>
        <row r="102">
          <cell r="C102">
            <v>5994</v>
          </cell>
        </row>
      </sheetData>
      <sheetData sheetId="38">
        <row r="99">
          <cell r="AA99">
            <v>554.4</v>
          </cell>
        </row>
      </sheetData>
      <sheetData sheetId="39">
        <row r="53">
          <cell r="AF53">
            <v>9365</v>
          </cell>
        </row>
        <row r="55">
          <cell r="AF55">
            <v>23251.9</v>
          </cell>
        </row>
        <row r="57">
          <cell r="AD57">
            <v>13035.6</v>
          </cell>
        </row>
        <row r="58">
          <cell r="AF58">
            <v>14724.7</v>
          </cell>
        </row>
        <row r="59">
          <cell r="AF59">
            <v>3139.1</v>
          </cell>
        </row>
      </sheetData>
      <sheetData sheetId="42">
        <row r="99">
          <cell r="R99">
            <v>1161.3</v>
          </cell>
        </row>
      </sheetData>
      <sheetData sheetId="44">
        <row r="57">
          <cell r="R57">
            <v>10403.3</v>
          </cell>
        </row>
        <row r="58">
          <cell r="R58">
            <v>89274.20000000001</v>
          </cell>
        </row>
      </sheetData>
      <sheetData sheetId="45">
        <row r="53">
          <cell r="R53">
            <v>895</v>
          </cell>
        </row>
        <row r="57">
          <cell r="R57">
            <v>1861.1999999999998</v>
          </cell>
        </row>
        <row r="58">
          <cell r="R58">
            <v>22726.5</v>
          </cell>
        </row>
        <row r="59">
          <cell r="R59">
            <v>9043.800000000001</v>
          </cell>
        </row>
      </sheetData>
      <sheetData sheetId="46">
        <row r="99">
          <cell r="R99">
            <v>1524.4</v>
          </cell>
        </row>
      </sheetData>
      <sheetData sheetId="50">
        <row r="58">
          <cell r="Q58">
            <v>600</v>
          </cell>
        </row>
      </sheetData>
      <sheetData sheetId="52">
        <row r="99">
          <cell r="M99">
            <v>95.316</v>
          </cell>
        </row>
      </sheetData>
      <sheetData sheetId="55">
        <row r="58">
          <cell r="M58">
            <v>1121.7</v>
          </cell>
        </row>
      </sheetData>
      <sheetData sheetId="56">
        <row r="7">
          <cell r="H7">
            <v>31</v>
          </cell>
        </row>
        <row r="17">
          <cell r="H17">
            <v>5.8</v>
          </cell>
        </row>
        <row r="73">
          <cell r="H73">
            <v>3.5</v>
          </cell>
        </row>
      </sheetData>
      <sheetData sheetId="59">
        <row r="99">
          <cell r="D99">
            <v>10</v>
          </cell>
          <cell r="E99">
            <v>40</v>
          </cell>
        </row>
      </sheetData>
      <sheetData sheetId="60">
        <row r="58">
          <cell r="F58">
            <v>2353</v>
          </cell>
          <cell r="P58">
            <v>21000</v>
          </cell>
        </row>
        <row r="77">
          <cell r="G77">
            <v>30</v>
          </cell>
        </row>
        <row r="99">
          <cell r="D99">
            <v>932.7</v>
          </cell>
          <cell r="E99">
            <v>50</v>
          </cell>
          <cell r="G99">
            <v>187.2</v>
          </cell>
          <cell r="H99">
            <v>296</v>
          </cell>
          <cell r="J99">
            <v>170</v>
          </cell>
        </row>
      </sheetData>
      <sheetData sheetId="61">
        <row r="99">
          <cell r="K99">
            <v>185.2</v>
          </cell>
        </row>
      </sheetData>
      <sheetData sheetId="62">
        <row r="53">
          <cell r="E53">
            <v>222</v>
          </cell>
        </row>
        <row r="58">
          <cell r="E58">
            <v>14275.2</v>
          </cell>
        </row>
        <row r="59">
          <cell r="E59">
            <v>895.8</v>
          </cell>
        </row>
      </sheetData>
      <sheetData sheetId="66">
        <row r="66">
          <cell r="H66">
            <v>2311.9</v>
          </cell>
        </row>
        <row r="99">
          <cell r="E99">
            <v>242</v>
          </cell>
          <cell r="G99">
            <v>100</v>
          </cell>
          <cell r="K99">
            <v>2039.4</v>
          </cell>
        </row>
        <row r="100">
          <cell r="D100">
            <v>1750</v>
          </cell>
        </row>
        <row r="101">
          <cell r="D101">
            <v>173.1</v>
          </cell>
          <cell r="J101">
            <v>2409.4</v>
          </cell>
        </row>
        <row r="102">
          <cell r="D102">
            <v>71</v>
          </cell>
          <cell r="J102">
            <v>3327.2</v>
          </cell>
        </row>
        <row r="104">
          <cell r="D104">
            <v>193.7</v>
          </cell>
        </row>
        <row r="105">
          <cell r="D105">
            <v>171</v>
          </cell>
          <cell r="I105">
            <v>1431.7</v>
          </cell>
        </row>
      </sheetData>
      <sheetData sheetId="67">
        <row r="18">
          <cell r="L18">
            <v>120</v>
          </cell>
        </row>
      </sheetData>
      <sheetData sheetId="68">
        <row r="7">
          <cell r="L7">
            <v>1700</v>
          </cell>
        </row>
      </sheetData>
      <sheetData sheetId="69">
        <row r="5">
          <cell r="L5">
            <v>13668.5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0"/>
  <sheetViews>
    <sheetView view="pageBreakPreview" zoomScale="60" zoomScalePageLayoutView="0" workbookViewId="0" topLeftCell="A1">
      <selection activeCell="G3" sqref="G3"/>
    </sheetView>
  </sheetViews>
  <sheetFormatPr defaultColWidth="9.33203125" defaultRowHeight="12.75"/>
  <cols>
    <col min="1" max="1" width="37.16015625" style="0" customWidth="1"/>
    <col min="2" max="2" width="12.66015625" style="0" customWidth="1"/>
    <col min="3" max="3" width="13.5" style="0" customWidth="1"/>
    <col min="4" max="4" width="16.66015625" style="0" customWidth="1"/>
    <col min="5" max="5" width="20.83203125" style="0" customWidth="1"/>
    <col min="6" max="6" width="22" style="0" customWidth="1"/>
    <col min="7" max="7" width="20.33203125" style="0" customWidth="1"/>
    <col min="8" max="8" width="17.33203125" style="0" customWidth="1"/>
    <col min="9" max="9" width="15.83203125" style="0" customWidth="1"/>
  </cols>
  <sheetData>
    <row r="1" spans="1:8" ht="15">
      <c r="A1" s="1"/>
      <c r="B1" s="1"/>
      <c r="C1" s="1"/>
      <c r="D1" s="34"/>
      <c r="E1" s="34"/>
      <c r="F1" s="34" t="s">
        <v>220</v>
      </c>
      <c r="G1" s="34"/>
      <c r="H1" s="1"/>
    </row>
    <row r="2" spans="1:8" ht="15">
      <c r="A2" s="1"/>
      <c r="B2" s="1"/>
      <c r="C2" s="1"/>
      <c r="D2" s="34"/>
      <c r="E2" s="34"/>
      <c r="F2" s="34" t="s">
        <v>10</v>
      </c>
      <c r="G2" s="34"/>
      <c r="H2" s="34"/>
    </row>
    <row r="3" spans="1:8" ht="15">
      <c r="A3" s="1"/>
      <c r="B3" s="1"/>
      <c r="C3" s="1"/>
      <c r="D3" s="1"/>
      <c r="E3" s="1"/>
      <c r="F3" s="1"/>
      <c r="G3" s="1" t="s">
        <v>222</v>
      </c>
      <c r="H3" s="1"/>
    </row>
    <row r="4" spans="1:8" ht="14.25">
      <c r="A4" s="87" t="s">
        <v>146</v>
      </c>
      <c r="B4" s="87"/>
      <c r="C4" s="87"/>
      <c r="D4" s="87"/>
      <c r="E4" s="87"/>
      <c r="F4" s="87"/>
      <c r="G4" s="87"/>
      <c r="H4" s="87"/>
    </row>
    <row r="5" spans="1:8" ht="14.25">
      <c r="A5" s="87" t="s">
        <v>157</v>
      </c>
      <c r="B5" s="87"/>
      <c r="C5" s="87"/>
      <c r="D5" s="87"/>
      <c r="E5" s="87"/>
      <c r="F5" s="87"/>
      <c r="G5" s="87"/>
      <c r="H5" s="87"/>
    </row>
    <row r="6" spans="1:8" ht="15">
      <c r="A6" s="1"/>
      <c r="B6" s="1"/>
      <c r="C6" s="1"/>
      <c r="D6" s="1"/>
      <c r="E6" s="1"/>
      <c r="F6" s="41"/>
      <c r="G6" s="61" t="s">
        <v>147</v>
      </c>
      <c r="H6" s="1"/>
    </row>
    <row r="7" spans="1:8" ht="15" customHeight="1">
      <c r="A7" s="88" t="s">
        <v>0</v>
      </c>
      <c r="B7" s="88" t="s">
        <v>80</v>
      </c>
      <c r="C7" s="88" t="s">
        <v>81</v>
      </c>
      <c r="D7" s="88" t="s">
        <v>82</v>
      </c>
      <c r="E7" s="88" t="s">
        <v>83</v>
      </c>
      <c r="F7" s="88" t="s">
        <v>158</v>
      </c>
      <c r="G7" s="88" t="s">
        <v>219</v>
      </c>
      <c r="H7" s="1"/>
    </row>
    <row r="8" spans="1:8" ht="33" customHeight="1">
      <c r="A8" s="89"/>
      <c r="B8" s="89"/>
      <c r="C8" s="89"/>
      <c r="D8" s="89"/>
      <c r="E8" s="89"/>
      <c r="F8" s="89"/>
      <c r="G8" s="89"/>
      <c r="H8" s="1"/>
    </row>
    <row r="9" spans="1:8" ht="15">
      <c r="A9" s="75" t="s">
        <v>4</v>
      </c>
      <c r="B9" s="76"/>
      <c r="C9" s="76"/>
      <c r="D9" s="76"/>
      <c r="E9" s="77"/>
      <c r="F9" s="35">
        <f>SUM(F10+F22+F29+F51+F58+F42)</f>
        <v>35083.9</v>
      </c>
      <c r="G9" s="35">
        <f>SUM(G10+G22+G29+G51+G58+G42)</f>
        <v>32669.299999999996</v>
      </c>
      <c r="H9" s="1"/>
    </row>
    <row r="10" spans="1:8" ht="15">
      <c r="A10" s="72" t="s">
        <v>84</v>
      </c>
      <c r="B10" s="37">
        <v>300</v>
      </c>
      <c r="C10" s="38" t="s">
        <v>85</v>
      </c>
      <c r="D10" s="38" t="s">
        <v>86</v>
      </c>
      <c r="E10" s="38" t="s">
        <v>87</v>
      </c>
      <c r="F10" s="39">
        <f>SUM(F11:F21)</f>
        <v>20583</v>
      </c>
      <c r="G10" s="39">
        <f>SUM(G11:G21)</f>
        <v>19102.2</v>
      </c>
      <c r="H10" s="1"/>
    </row>
    <row r="11" spans="1:8" ht="15">
      <c r="A11" s="73"/>
      <c r="B11" s="37">
        <v>300</v>
      </c>
      <c r="C11" s="38" t="s">
        <v>88</v>
      </c>
      <c r="D11" s="38" t="s">
        <v>89</v>
      </c>
      <c r="E11" s="38" t="s">
        <v>159</v>
      </c>
      <c r="F11" s="55">
        <f>SUM('[1]Общегос вопр'!C99)</f>
        <v>1330.9</v>
      </c>
      <c r="G11" s="54">
        <v>1166.5</v>
      </c>
      <c r="H11" s="1"/>
    </row>
    <row r="12" spans="1:8" ht="15">
      <c r="A12" s="73"/>
      <c r="B12" s="37">
        <v>300</v>
      </c>
      <c r="C12" s="38" t="s">
        <v>91</v>
      </c>
      <c r="D12" s="38" t="s">
        <v>92</v>
      </c>
      <c r="E12" s="38" t="s">
        <v>159</v>
      </c>
      <c r="F12" s="55">
        <f>SUM('[1]Общегос вопр'!I99)</f>
        <v>949.6</v>
      </c>
      <c r="G12" s="54">
        <v>922.2</v>
      </c>
      <c r="H12" s="1"/>
    </row>
    <row r="13" spans="1:8" ht="15">
      <c r="A13" s="73"/>
      <c r="B13" s="37">
        <v>300</v>
      </c>
      <c r="C13" s="38" t="s">
        <v>93</v>
      </c>
      <c r="D13" s="38" t="s">
        <v>160</v>
      </c>
      <c r="E13" s="38" t="s">
        <v>161</v>
      </c>
      <c r="F13" s="54">
        <f>SUM('[1]Общегос вопр'!Z99)</f>
        <v>1</v>
      </c>
      <c r="G13" s="54">
        <v>0</v>
      </c>
      <c r="H13" s="53"/>
    </row>
    <row r="14" spans="1:8" ht="15">
      <c r="A14" s="73"/>
      <c r="B14" s="37">
        <v>300</v>
      </c>
      <c r="C14" s="38" t="s">
        <v>74</v>
      </c>
      <c r="D14" s="38" t="s">
        <v>92</v>
      </c>
      <c r="E14" s="38" t="s">
        <v>159</v>
      </c>
      <c r="F14" s="54">
        <v>8566.4</v>
      </c>
      <c r="G14" s="54">
        <v>8180.2</v>
      </c>
      <c r="H14" s="1"/>
    </row>
    <row r="15" spans="1:8" ht="15">
      <c r="A15" s="73"/>
      <c r="B15" s="37">
        <v>300</v>
      </c>
      <c r="C15" s="38" t="s">
        <v>74</v>
      </c>
      <c r="D15" s="38" t="s">
        <v>92</v>
      </c>
      <c r="E15" s="38" t="s">
        <v>162</v>
      </c>
      <c r="F15" s="54">
        <f>SUM('[1]Общегос вопр'!R7+'[1]Общегос вопр'!R17)</f>
        <v>139.6</v>
      </c>
      <c r="G15" s="54">
        <v>70.8</v>
      </c>
      <c r="H15" s="53"/>
    </row>
    <row r="16" spans="1:8" ht="15">
      <c r="A16" s="73"/>
      <c r="B16" s="37">
        <v>300</v>
      </c>
      <c r="C16" s="38" t="s">
        <v>74</v>
      </c>
      <c r="D16" s="38" t="s">
        <v>92</v>
      </c>
      <c r="E16" s="38" t="s">
        <v>161</v>
      </c>
      <c r="F16" s="54">
        <v>9086.4</v>
      </c>
      <c r="G16" s="54">
        <v>8271.1</v>
      </c>
      <c r="H16" s="53"/>
    </row>
    <row r="17" spans="1:9" ht="15">
      <c r="A17" s="73"/>
      <c r="B17" s="37">
        <v>300</v>
      </c>
      <c r="C17" s="38" t="s">
        <v>74</v>
      </c>
      <c r="D17" s="38" t="s">
        <v>92</v>
      </c>
      <c r="E17" s="38" t="s">
        <v>163</v>
      </c>
      <c r="F17" s="54">
        <f>SUM('[1]Общегос вопр'!R73)</f>
        <v>70</v>
      </c>
      <c r="G17" s="54">
        <v>62.4</v>
      </c>
      <c r="H17" s="1"/>
      <c r="I17" s="13"/>
    </row>
    <row r="18" spans="1:9" ht="15">
      <c r="A18" s="73"/>
      <c r="B18" s="37">
        <v>300</v>
      </c>
      <c r="C18" s="38" t="s">
        <v>74</v>
      </c>
      <c r="D18" s="38" t="s">
        <v>92</v>
      </c>
      <c r="E18" s="38" t="s">
        <v>164</v>
      </c>
      <c r="F18" s="54">
        <f>SUM('[1]Общегос вопр'!R74)</f>
        <v>159</v>
      </c>
      <c r="G18" s="54">
        <v>148.9</v>
      </c>
      <c r="H18" s="1"/>
      <c r="I18" s="13"/>
    </row>
    <row r="19" spans="1:9" ht="15">
      <c r="A19" s="73"/>
      <c r="B19" s="37">
        <v>300</v>
      </c>
      <c r="C19" s="38" t="s">
        <v>74</v>
      </c>
      <c r="D19" s="38" t="s">
        <v>165</v>
      </c>
      <c r="E19" s="38" t="s">
        <v>159</v>
      </c>
      <c r="F19" s="54">
        <f>SUM('[1]Общегос вопр'!AA99)</f>
        <v>229.1</v>
      </c>
      <c r="G19" s="54">
        <v>229.1</v>
      </c>
      <c r="H19" s="1"/>
      <c r="I19" s="13"/>
    </row>
    <row r="20" spans="1:9" ht="15">
      <c r="A20" s="73"/>
      <c r="B20" s="37">
        <v>300</v>
      </c>
      <c r="C20" s="38" t="s">
        <v>74</v>
      </c>
      <c r="D20" s="38" t="s">
        <v>66</v>
      </c>
      <c r="E20" s="38" t="s">
        <v>161</v>
      </c>
      <c r="F20" s="54">
        <v>11</v>
      </c>
      <c r="G20" s="54">
        <v>11</v>
      </c>
      <c r="H20" s="1"/>
      <c r="I20" s="13"/>
    </row>
    <row r="21" spans="1:9" ht="15">
      <c r="A21" s="73"/>
      <c r="B21" s="37">
        <v>300</v>
      </c>
      <c r="C21" s="38" t="s">
        <v>74</v>
      </c>
      <c r="D21" s="38" t="s">
        <v>65</v>
      </c>
      <c r="E21" s="38" t="s">
        <v>161</v>
      </c>
      <c r="F21" s="54">
        <f>SUM('[1]Общегос вопр'!AI99)</f>
        <v>40</v>
      </c>
      <c r="G21" s="54">
        <v>40</v>
      </c>
      <c r="H21" s="1"/>
      <c r="I21" s="13"/>
    </row>
    <row r="22" spans="1:9" ht="15">
      <c r="A22" s="86" t="s">
        <v>95</v>
      </c>
      <c r="B22" s="37">
        <v>300</v>
      </c>
      <c r="C22" s="38" t="s">
        <v>96</v>
      </c>
      <c r="D22" s="38" t="s">
        <v>86</v>
      </c>
      <c r="E22" s="38" t="s">
        <v>87</v>
      </c>
      <c r="F22" s="56">
        <f>SUM(F23:F28)</f>
        <v>1364.4</v>
      </c>
      <c r="G22" s="54">
        <f>SUM(G23:G28)</f>
        <v>1123.8</v>
      </c>
      <c r="H22" s="1"/>
      <c r="I22" s="13"/>
    </row>
    <row r="23" spans="1:9" ht="15">
      <c r="A23" s="82"/>
      <c r="B23" s="37">
        <v>300</v>
      </c>
      <c r="C23" s="38" t="s">
        <v>96</v>
      </c>
      <c r="D23" s="38" t="s">
        <v>92</v>
      </c>
      <c r="E23" s="38" t="s">
        <v>159</v>
      </c>
      <c r="F23" s="57">
        <f>SUM('[1]Общегос вопр'!E6+'[1]Общегос вопр'!E11)</f>
        <v>198.1</v>
      </c>
      <c r="G23" s="54">
        <v>126.6</v>
      </c>
      <c r="H23" s="1"/>
      <c r="I23" s="13"/>
    </row>
    <row r="24" spans="1:9" ht="15">
      <c r="A24" s="82"/>
      <c r="B24" s="37">
        <v>300</v>
      </c>
      <c r="C24" s="38" t="s">
        <v>96</v>
      </c>
      <c r="D24" s="38" t="s">
        <v>92</v>
      </c>
      <c r="E24" s="38" t="s">
        <v>162</v>
      </c>
      <c r="F24" s="57">
        <f>SUM('[1]Общегос вопр'!E7+'[1]Общегос вопр'!E17)</f>
        <v>18.8</v>
      </c>
      <c r="G24" s="54">
        <v>4</v>
      </c>
      <c r="H24" s="1"/>
      <c r="I24" s="13"/>
    </row>
    <row r="25" spans="1:9" ht="15">
      <c r="A25" s="82"/>
      <c r="B25" s="37">
        <v>300</v>
      </c>
      <c r="C25" s="38" t="s">
        <v>96</v>
      </c>
      <c r="D25" s="38" t="s">
        <v>92</v>
      </c>
      <c r="E25" s="38" t="s">
        <v>161</v>
      </c>
      <c r="F25" s="57">
        <f>SUM('[1]Общегос вопр'!E12-'[1]Общегос вопр'!E17+'[1]Общегос вопр'!F71-'[1]Общегос вопр'!E73-'[1]Общегос вопр'!E74+'[1]Общегос вопр'!E79)</f>
        <v>303</v>
      </c>
      <c r="G25" s="54">
        <v>238.7</v>
      </c>
      <c r="H25" s="1"/>
      <c r="I25" s="13"/>
    </row>
    <row r="26" spans="1:9" ht="15">
      <c r="A26" s="82"/>
      <c r="B26" s="37">
        <v>300</v>
      </c>
      <c r="C26" s="38" t="s">
        <v>96</v>
      </c>
      <c r="D26" s="38" t="s">
        <v>92</v>
      </c>
      <c r="E26" s="38" t="s">
        <v>163</v>
      </c>
      <c r="F26" s="54">
        <f>SUM('[1]Общегос вопр'!E73)</f>
        <v>8</v>
      </c>
      <c r="G26" s="54">
        <v>0</v>
      </c>
      <c r="H26" s="1"/>
      <c r="I26" s="13"/>
    </row>
    <row r="27" spans="1:9" ht="15">
      <c r="A27" s="82"/>
      <c r="B27" s="37">
        <v>300</v>
      </c>
      <c r="C27" s="38" t="s">
        <v>96</v>
      </c>
      <c r="D27" s="38" t="s">
        <v>92</v>
      </c>
      <c r="E27" s="38" t="s">
        <v>164</v>
      </c>
      <c r="F27" s="54">
        <f>SUM('[1]Общегос вопр'!E74)</f>
        <v>8</v>
      </c>
      <c r="G27" s="54">
        <v>2.9</v>
      </c>
      <c r="H27" s="1"/>
      <c r="I27" s="13"/>
    </row>
    <row r="28" spans="1:8" ht="15">
      <c r="A28" s="82"/>
      <c r="B28" s="37">
        <v>300</v>
      </c>
      <c r="C28" s="38" t="s">
        <v>96</v>
      </c>
      <c r="D28" s="38" t="s">
        <v>97</v>
      </c>
      <c r="E28" s="38" t="s">
        <v>159</v>
      </c>
      <c r="F28" s="57">
        <f>SUM('[1]Общегос вопр'!D99)</f>
        <v>828.5</v>
      </c>
      <c r="G28" s="54">
        <v>751.6</v>
      </c>
      <c r="H28" s="1"/>
    </row>
    <row r="29" spans="1:8" ht="15">
      <c r="A29" s="72" t="s">
        <v>98</v>
      </c>
      <c r="B29" s="37">
        <v>300</v>
      </c>
      <c r="C29" s="38" t="s">
        <v>85</v>
      </c>
      <c r="D29" s="38" t="s">
        <v>86</v>
      </c>
      <c r="E29" s="38" t="s">
        <v>87</v>
      </c>
      <c r="F29" s="54">
        <f>SUM(F30:F41)</f>
        <v>6979.799999999999</v>
      </c>
      <c r="G29" s="54">
        <f>SUM(G30:G41)</f>
        <v>6730.199999999998</v>
      </c>
      <c r="H29" s="1"/>
    </row>
    <row r="30" spans="1:8" ht="15">
      <c r="A30" s="73"/>
      <c r="B30" s="37">
        <v>300</v>
      </c>
      <c r="C30" s="38" t="s">
        <v>91</v>
      </c>
      <c r="D30" s="38" t="s">
        <v>92</v>
      </c>
      <c r="E30" s="38" t="s">
        <v>159</v>
      </c>
      <c r="F30" s="54">
        <v>944.7</v>
      </c>
      <c r="G30" s="54">
        <v>943.3</v>
      </c>
      <c r="H30" s="1"/>
    </row>
    <row r="31" spans="1:8" ht="15">
      <c r="A31" s="73"/>
      <c r="B31" s="37">
        <v>300</v>
      </c>
      <c r="C31" s="38" t="s">
        <v>51</v>
      </c>
      <c r="D31" s="38" t="s">
        <v>92</v>
      </c>
      <c r="E31" s="38" t="s">
        <v>159</v>
      </c>
      <c r="F31" s="54">
        <f>SUM('[1]Общегос вопр'!K6+'[1]Общегос вопр'!K11)</f>
        <v>2635.9</v>
      </c>
      <c r="G31" s="54">
        <v>2626.1</v>
      </c>
      <c r="H31" s="1"/>
    </row>
    <row r="32" spans="1:8" ht="15">
      <c r="A32" s="73"/>
      <c r="B32" s="37">
        <v>300</v>
      </c>
      <c r="C32" s="38" t="s">
        <v>51</v>
      </c>
      <c r="D32" s="38" t="s">
        <v>92</v>
      </c>
      <c r="E32" s="38" t="s">
        <v>162</v>
      </c>
      <c r="F32" s="54">
        <f>SUM('[1]Общегос вопр'!K7+'[1]Общегос вопр'!K17)</f>
        <v>90</v>
      </c>
      <c r="G32" s="54">
        <v>70.1</v>
      </c>
      <c r="H32" s="1"/>
    </row>
    <row r="33" spans="1:8" ht="15">
      <c r="A33" s="73"/>
      <c r="B33" s="37">
        <v>300</v>
      </c>
      <c r="C33" s="38" t="s">
        <v>51</v>
      </c>
      <c r="D33" s="38" t="s">
        <v>92</v>
      </c>
      <c r="E33" s="38" t="s">
        <v>161</v>
      </c>
      <c r="F33" s="54">
        <v>855.5</v>
      </c>
      <c r="G33" s="54">
        <v>744.4</v>
      </c>
      <c r="H33" s="1"/>
    </row>
    <row r="34" spans="1:8" ht="15">
      <c r="A34" s="73"/>
      <c r="B34" s="37">
        <v>300</v>
      </c>
      <c r="C34" s="38" t="s">
        <v>51</v>
      </c>
      <c r="D34" s="38" t="s">
        <v>92</v>
      </c>
      <c r="E34" s="38" t="s">
        <v>163</v>
      </c>
      <c r="F34" s="54">
        <f>SUM('[1]Общегос вопр'!K73)</f>
        <v>2.2</v>
      </c>
      <c r="G34" s="54">
        <v>0.4</v>
      </c>
      <c r="H34" s="1"/>
    </row>
    <row r="35" spans="1:8" ht="15">
      <c r="A35" s="73"/>
      <c r="B35" s="37">
        <v>300</v>
      </c>
      <c r="C35" s="38" t="s">
        <v>51</v>
      </c>
      <c r="D35" s="38" t="s">
        <v>92</v>
      </c>
      <c r="E35" s="38" t="s">
        <v>164</v>
      </c>
      <c r="F35" s="54">
        <f>SUM('[1]Общегос вопр'!K74)</f>
        <v>4</v>
      </c>
      <c r="G35" s="54">
        <v>3.5</v>
      </c>
      <c r="H35" s="1"/>
    </row>
    <row r="36" spans="1:8" ht="15">
      <c r="A36" s="73"/>
      <c r="B36" s="37">
        <v>300</v>
      </c>
      <c r="C36" s="38" t="s">
        <v>51</v>
      </c>
      <c r="D36" s="38" t="s">
        <v>65</v>
      </c>
      <c r="E36" s="38" t="s">
        <v>161</v>
      </c>
      <c r="F36" s="54">
        <f>SUM('[1]Общегос вопр'!AF99)</f>
        <v>11.7</v>
      </c>
      <c r="G36" s="54">
        <v>11.7</v>
      </c>
      <c r="H36" s="1"/>
    </row>
    <row r="37" spans="1:8" ht="15">
      <c r="A37" s="73"/>
      <c r="B37" s="37">
        <v>300</v>
      </c>
      <c r="C37" s="38" t="s">
        <v>51</v>
      </c>
      <c r="D37" s="38" t="s">
        <v>153</v>
      </c>
      <c r="E37" s="38" t="s">
        <v>161</v>
      </c>
      <c r="F37" s="54">
        <f>SUM('[1]Общегос вопр'!AE99)</f>
        <v>112.4</v>
      </c>
      <c r="G37" s="54">
        <v>112.4</v>
      </c>
      <c r="H37" s="1"/>
    </row>
    <row r="38" spans="1:8" ht="15">
      <c r="A38" s="73"/>
      <c r="B38" s="37">
        <v>300</v>
      </c>
      <c r="C38" s="38" t="s">
        <v>166</v>
      </c>
      <c r="D38" s="38" t="s">
        <v>167</v>
      </c>
      <c r="E38" s="38" t="s">
        <v>168</v>
      </c>
      <c r="F38" s="54">
        <f>SUM('[1]Общегос вопр'!AK72)</f>
        <v>402.7</v>
      </c>
      <c r="G38" s="54">
        <v>402.7</v>
      </c>
      <c r="H38" s="1"/>
    </row>
    <row r="39" spans="1:8" ht="15">
      <c r="A39" s="73"/>
      <c r="B39" s="37">
        <v>300</v>
      </c>
      <c r="C39" s="38" t="s">
        <v>166</v>
      </c>
      <c r="D39" s="38" t="s">
        <v>169</v>
      </c>
      <c r="E39" s="38" t="s">
        <v>168</v>
      </c>
      <c r="F39" s="54">
        <f>SUM('[1]Общегос вопр'!AL72)</f>
        <v>370.9</v>
      </c>
      <c r="G39" s="54">
        <v>370.9</v>
      </c>
      <c r="H39" s="1"/>
    </row>
    <row r="40" spans="1:8" ht="15">
      <c r="A40" s="73"/>
      <c r="B40" s="37">
        <v>300</v>
      </c>
      <c r="C40" s="38" t="s">
        <v>74</v>
      </c>
      <c r="D40" s="38" t="s">
        <v>170</v>
      </c>
      <c r="E40" s="38" t="s">
        <v>171</v>
      </c>
      <c r="F40" s="54">
        <f>SUM('[1]Общегос вопр'!S58)</f>
        <v>1315</v>
      </c>
      <c r="G40" s="54">
        <v>1304.9</v>
      </c>
      <c r="H40" s="1"/>
    </row>
    <row r="41" spans="1:8" ht="15">
      <c r="A41" s="74"/>
      <c r="B41" s="37">
        <v>300</v>
      </c>
      <c r="C41" s="38" t="s">
        <v>74</v>
      </c>
      <c r="D41" s="38" t="s">
        <v>170</v>
      </c>
      <c r="E41" s="38" t="s">
        <v>172</v>
      </c>
      <c r="F41" s="54">
        <f>SUM('[1]Общегос вопр'!S59)</f>
        <v>234.8</v>
      </c>
      <c r="G41" s="54">
        <v>139.8</v>
      </c>
      <c r="H41" s="1"/>
    </row>
    <row r="42" spans="1:8" ht="15">
      <c r="A42" s="72" t="s">
        <v>99</v>
      </c>
      <c r="B42" s="37">
        <v>300</v>
      </c>
      <c r="C42" s="38" t="s">
        <v>51</v>
      </c>
      <c r="D42" s="38" t="s">
        <v>86</v>
      </c>
      <c r="E42" s="38" t="s">
        <v>87</v>
      </c>
      <c r="F42" s="54">
        <f>SUM(F43:F50)</f>
        <v>1417.3</v>
      </c>
      <c r="G42" s="54">
        <f>SUM(G43:G50)</f>
        <v>1157.4</v>
      </c>
      <c r="H42" s="1"/>
    </row>
    <row r="43" spans="1:8" ht="15">
      <c r="A43" s="73"/>
      <c r="B43" s="37">
        <v>300</v>
      </c>
      <c r="C43" s="38" t="s">
        <v>51</v>
      </c>
      <c r="D43" s="38" t="s">
        <v>92</v>
      </c>
      <c r="E43" s="38" t="s">
        <v>159</v>
      </c>
      <c r="F43" s="57">
        <f>SUM('[1]Общегос вопр'!P6+'[1]Общегос вопр'!P11)</f>
        <v>302.6</v>
      </c>
      <c r="G43" s="54">
        <v>302.6</v>
      </c>
      <c r="H43" s="1"/>
    </row>
    <row r="44" spans="1:8" ht="15">
      <c r="A44" s="73"/>
      <c r="B44" s="37">
        <v>300</v>
      </c>
      <c r="C44" s="38" t="s">
        <v>51</v>
      </c>
      <c r="D44" s="38" t="s">
        <v>92</v>
      </c>
      <c r="E44" s="38" t="s">
        <v>162</v>
      </c>
      <c r="F44" s="54">
        <f>SUM('[1]Общегос вопр'!P7+'[1]Общегос вопр'!P17)</f>
        <v>0.6</v>
      </c>
      <c r="G44" s="54">
        <v>0.6</v>
      </c>
      <c r="H44" s="1"/>
    </row>
    <row r="45" spans="1:8" ht="15">
      <c r="A45" s="73"/>
      <c r="B45" s="37">
        <v>300</v>
      </c>
      <c r="C45" s="38" t="s">
        <v>51</v>
      </c>
      <c r="D45" s="38" t="s">
        <v>92</v>
      </c>
      <c r="E45" s="38" t="s">
        <v>161</v>
      </c>
      <c r="F45" s="54">
        <f>SUM('[1]Общегос вопр'!P12-'[1]Общегос вопр'!P17+'[1]Общегос вопр'!P71-'[1]Общегос вопр'!P73-'[1]Общегос вопр'!P74+'[1]Общегос вопр'!P79)</f>
        <v>93.4</v>
      </c>
      <c r="G45" s="54">
        <v>92.4</v>
      </c>
      <c r="H45" s="1"/>
    </row>
    <row r="46" spans="1:8" ht="15">
      <c r="A46" s="73"/>
      <c r="B46" s="37">
        <v>300</v>
      </c>
      <c r="C46" s="38" t="s">
        <v>51</v>
      </c>
      <c r="D46" s="38" t="s">
        <v>92</v>
      </c>
      <c r="E46" s="38" t="s">
        <v>164</v>
      </c>
      <c r="F46" s="57">
        <f>SUM('[1]Общегос вопр'!P74)</f>
        <v>1.5</v>
      </c>
      <c r="G46" s="54">
        <v>1.5</v>
      </c>
      <c r="H46" s="1"/>
    </row>
    <row r="47" spans="1:8" ht="15">
      <c r="A47" s="73"/>
      <c r="B47" s="37">
        <v>300</v>
      </c>
      <c r="C47" s="38" t="s">
        <v>51</v>
      </c>
      <c r="D47" s="38" t="s">
        <v>173</v>
      </c>
      <c r="E47" s="38" t="s">
        <v>159</v>
      </c>
      <c r="F47" s="54">
        <f>SUM('[1]Общегос вопр'!O6+'[1]Общегос вопр'!O11)</f>
        <v>367.6</v>
      </c>
      <c r="G47" s="54">
        <v>367.4</v>
      </c>
      <c r="H47" s="1"/>
    </row>
    <row r="48" spans="1:8" ht="15">
      <c r="A48" s="73"/>
      <c r="B48" s="37">
        <v>300</v>
      </c>
      <c r="C48" s="38" t="s">
        <v>51</v>
      </c>
      <c r="D48" s="38" t="s">
        <v>173</v>
      </c>
      <c r="E48" s="38" t="s">
        <v>162</v>
      </c>
      <c r="F48" s="54">
        <f>SUM('[1]Общегос вопр'!O7+'[1]Общегос вопр'!O17)</f>
        <v>0</v>
      </c>
      <c r="G48" s="54">
        <v>0</v>
      </c>
      <c r="H48" s="1"/>
    </row>
    <row r="49" spans="1:8" ht="15">
      <c r="A49" s="73"/>
      <c r="B49" s="37">
        <v>300</v>
      </c>
      <c r="C49" s="38" t="s">
        <v>51</v>
      </c>
      <c r="D49" s="38" t="s">
        <v>173</v>
      </c>
      <c r="E49" s="38" t="s">
        <v>161</v>
      </c>
      <c r="F49" s="57">
        <f>SUM('[1]Общегос вопр'!O12-'[1]Общегос вопр'!O17+'[1]Общегос вопр'!O71-'[1]Общегос вопр'!O73-'[1]Общегос вопр'!O74+'[1]Общегос вопр'!O79)</f>
        <v>215.89999999999998</v>
      </c>
      <c r="G49" s="54">
        <v>215.4</v>
      </c>
      <c r="H49" s="1"/>
    </row>
    <row r="50" spans="1:8" ht="15">
      <c r="A50" s="73"/>
      <c r="B50" s="37">
        <v>300</v>
      </c>
      <c r="C50" s="38" t="s">
        <v>51</v>
      </c>
      <c r="D50" s="38" t="s">
        <v>100</v>
      </c>
      <c r="E50" s="38" t="s">
        <v>159</v>
      </c>
      <c r="F50" s="57">
        <f>SUM('[1]Общегос вопр'!N99)</f>
        <v>435.7</v>
      </c>
      <c r="G50" s="54">
        <v>177.5</v>
      </c>
      <c r="H50" s="1"/>
    </row>
    <row r="51" spans="1:8" ht="15">
      <c r="A51" s="72" t="s">
        <v>101</v>
      </c>
      <c r="B51" s="37">
        <v>300</v>
      </c>
      <c r="C51" s="38" t="s">
        <v>85</v>
      </c>
      <c r="D51" s="38" t="s">
        <v>86</v>
      </c>
      <c r="E51" s="38" t="s">
        <v>87</v>
      </c>
      <c r="F51" s="57">
        <f>SUM(F52:F57)</f>
        <v>4377.800000000001</v>
      </c>
      <c r="G51" s="54">
        <f>SUM(G52:G57)</f>
        <v>4194.0999999999985</v>
      </c>
      <c r="H51" s="1"/>
    </row>
    <row r="52" spans="1:8" ht="15">
      <c r="A52" s="73"/>
      <c r="B52" s="37">
        <v>300</v>
      </c>
      <c r="C52" s="38" t="s">
        <v>74</v>
      </c>
      <c r="D52" s="38" t="s">
        <v>92</v>
      </c>
      <c r="E52" s="38" t="s">
        <v>159</v>
      </c>
      <c r="F52" s="57">
        <f>SUM('[1]Общегос вопр'!V6+'[1]Общегос вопр'!V11)</f>
        <v>3597.1000000000004</v>
      </c>
      <c r="G52" s="54">
        <v>3590.7</v>
      </c>
      <c r="H52" s="1"/>
    </row>
    <row r="53" spans="1:8" ht="15">
      <c r="A53" s="73"/>
      <c r="B53" s="37">
        <v>300</v>
      </c>
      <c r="C53" s="38" t="s">
        <v>74</v>
      </c>
      <c r="D53" s="38" t="s">
        <v>92</v>
      </c>
      <c r="E53" s="38" t="s">
        <v>162</v>
      </c>
      <c r="F53" s="57">
        <f>SUM('[1]Общегос вопр'!V17+'[1]Общегос вопр'!V46+'[1]Общегос вопр'!V7)</f>
        <v>38.3</v>
      </c>
      <c r="G53" s="54">
        <v>26.9</v>
      </c>
      <c r="H53" s="1"/>
    </row>
    <row r="54" spans="1:8" ht="15">
      <c r="A54" s="73"/>
      <c r="B54" s="37">
        <v>300</v>
      </c>
      <c r="C54" s="38" t="s">
        <v>74</v>
      </c>
      <c r="D54" s="38" t="s">
        <v>92</v>
      </c>
      <c r="E54" s="38" t="s">
        <v>161</v>
      </c>
      <c r="F54" s="57">
        <f>SUM('[1]Общегос вопр'!V12-'[1]Общегос вопр'!V17+'[1]Общегос вопр'!V71-'[1]Общегос вопр'!V73-'[1]Общегос вопр'!V74+'[1]Общегос вопр'!V79-'[1]Общегос вопр'!V46)</f>
        <v>696.6</v>
      </c>
      <c r="G54" s="54">
        <v>534.3</v>
      </c>
      <c r="H54" s="1"/>
    </row>
    <row r="55" spans="1:8" ht="15">
      <c r="A55" s="73"/>
      <c r="B55" s="37">
        <v>300</v>
      </c>
      <c r="C55" s="38" t="s">
        <v>74</v>
      </c>
      <c r="D55" s="38" t="s">
        <v>92</v>
      </c>
      <c r="E55" s="38" t="s">
        <v>163</v>
      </c>
      <c r="F55" s="57">
        <f>SUM('[1]Общегос вопр'!V73)</f>
        <v>1.8</v>
      </c>
      <c r="G55" s="54">
        <v>0.9</v>
      </c>
      <c r="H55" s="1"/>
    </row>
    <row r="56" spans="1:8" ht="15">
      <c r="A56" s="73"/>
      <c r="B56" s="37">
        <v>300</v>
      </c>
      <c r="C56" s="38" t="s">
        <v>74</v>
      </c>
      <c r="D56" s="38" t="s">
        <v>92</v>
      </c>
      <c r="E56" s="38" t="s">
        <v>164</v>
      </c>
      <c r="F56" s="57">
        <v>14.6</v>
      </c>
      <c r="G56" s="54">
        <v>11.9</v>
      </c>
      <c r="H56" s="1"/>
    </row>
    <row r="57" spans="1:8" ht="15">
      <c r="A57" s="74"/>
      <c r="B57" s="37">
        <v>300</v>
      </c>
      <c r="C57" s="38" t="s">
        <v>74</v>
      </c>
      <c r="D57" s="38" t="s">
        <v>65</v>
      </c>
      <c r="E57" s="38" t="s">
        <v>161</v>
      </c>
      <c r="F57" s="54">
        <f>SUM('[1]Общегос вопр'!AH99)</f>
        <v>29.4</v>
      </c>
      <c r="G57" s="54">
        <v>29.4</v>
      </c>
      <c r="H57" s="1"/>
    </row>
    <row r="58" spans="1:8" ht="45">
      <c r="A58" s="30" t="s">
        <v>102</v>
      </c>
      <c r="B58" s="37">
        <v>300</v>
      </c>
      <c r="C58" s="38" t="s">
        <v>91</v>
      </c>
      <c r="D58" s="38" t="s">
        <v>92</v>
      </c>
      <c r="E58" s="38" t="s">
        <v>159</v>
      </c>
      <c r="F58" s="54">
        <f>SUM('[1]Общегос вопр'!H99)</f>
        <v>361.6</v>
      </c>
      <c r="G58" s="54">
        <v>361.6</v>
      </c>
      <c r="H58" s="1"/>
    </row>
    <row r="59" spans="1:8" ht="15">
      <c r="A59" s="75" t="s">
        <v>52</v>
      </c>
      <c r="B59" s="76"/>
      <c r="C59" s="76"/>
      <c r="D59" s="76"/>
      <c r="E59" s="77"/>
      <c r="F59" s="36">
        <f>SUM(F60)</f>
        <v>897.3999999999999</v>
      </c>
      <c r="G59" s="36">
        <f>SUM(G60)</f>
        <v>897.4</v>
      </c>
      <c r="H59" s="1"/>
    </row>
    <row r="60" spans="1:8" ht="50.25" customHeight="1">
      <c r="A60" s="47" t="s">
        <v>103</v>
      </c>
      <c r="B60" s="37">
        <v>300</v>
      </c>
      <c r="C60" s="38" t="s">
        <v>104</v>
      </c>
      <c r="D60" s="38" t="s">
        <v>174</v>
      </c>
      <c r="E60" s="38" t="s">
        <v>175</v>
      </c>
      <c r="F60" s="33">
        <f>SUM('[1]Нац оборона'!C99)</f>
        <v>897.3999999999999</v>
      </c>
      <c r="G60" s="39">
        <v>897.4</v>
      </c>
      <c r="H60" s="1"/>
    </row>
    <row r="61" spans="1:8" ht="15">
      <c r="A61" s="85" t="s">
        <v>105</v>
      </c>
      <c r="B61" s="78"/>
      <c r="C61" s="78"/>
      <c r="D61" s="78"/>
      <c r="E61" s="79"/>
      <c r="F61" s="36">
        <f>SUM(F62+F63)</f>
        <v>1154.3</v>
      </c>
      <c r="G61" s="36">
        <f>SUM(G62+G63)</f>
        <v>1111.9</v>
      </c>
      <c r="H61" s="1"/>
    </row>
    <row r="62" spans="1:8" ht="30">
      <c r="A62" s="47" t="s">
        <v>84</v>
      </c>
      <c r="B62" s="37">
        <v>300</v>
      </c>
      <c r="C62" s="38" t="s">
        <v>47</v>
      </c>
      <c r="D62" s="38" t="s">
        <v>106</v>
      </c>
      <c r="E62" s="38" t="s">
        <v>159</v>
      </c>
      <c r="F62" s="39">
        <v>966.4</v>
      </c>
      <c r="G62" s="39">
        <v>924</v>
      </c>
      <c r="H62" s="1"/>
    </row>
    <row r="63" spans="1:8" ht="15">
      <c r="A63" s="72" t="s">
        <v>103</v>
      </c>
      <c r="B63" s="37">
        <v>300</v>
      </c>
      <c r="C63" s="38" t="s">
        <v>47</v>
      </c>
      <c r="D63" s="38" t="s">
        <v>86</v>
      </c>
      <c r="E63" s="38" t="s">
        <v>87</v>
      </c>
      <c r="F63" s="39">
        <f>SUM(F64:F65)</f>
        <v>187.89999999999998</v>
      </c>
      <c r="G63" s="39">
        <f>SUM(G64:G65)</f>
        <v>187.9</v>
      </c>
      <c r="H63" s="1"/>
    </row>
    <row r="64" spans="1:8" ht="15">
      <c r="A64" s="73"/>
      <c r="B64" s="37">
        <v>300</v>
      </c>
      <c r="C64" s="38" t="s">
        <v>47</v>
      </c>
      <c r="D64" s="38" t="s">
        <v>94</v>
      </c>
      <c r="E64" s="38" t="s">
        <v>176</v>
      </c>
      <c r="F64" s="54">
        <f>SUM('[1]РОВД кор'!F99)</f>
        <v>87.89999999999999</v>
      </c>
      <c r="G64" s="54">
        <v>87.9</v>
      </c>
      <c r="H64" s="1"/>
    </row>
    <row r="65" spans="1:8" ht="45" customHeight="1">
      <c r="A65" s="74"/>
      <c r="B65" s="37">
        <v>300</v>
      </c>
      <c r="C65" s="38" t="s">
        <v>47</v>
      </c>
      <c r="D65" s="38" t="s">
        <v>107</v>
      </c>
      <c r="E65" s="38" t="s">
        <v>176</v>
      </c>
      <c r="F65" s="54">
        <f>SUM('[1]РОВД кор'!E62)</f>
        <v>100</v>
      </c>
      <c r="G65" s="54">
        <v>100</v>
      </c>
      <c r="H65" s="1"/>
    </row>
    <row r="66" spans="1:8" ht="16.5" customHeight="1">
      <c r="A66" s="85" t="s">
        <v>7</v>
      </c>
      <c r="B66" s="78"/>
      <c r="C66" s="78"/>
      <c r="D66" s="78"/>
      <c r="E66" s="79"/>
      <c r="F66" s="36">
        <f>SUM(F67+F88+F95+F90)</f>
        <v>63214.30122</v>
      </c>
      <c r="G66" s="36">
        <f>SUM(G67+G88+G95+G90)</f>
        <v>61595.5</v>
      </c>
      <c r="H66" s="1"/>
    </row>
    <row r="67" spans="1:8" ht="15">
      <c r="A67" s="72" t="s">
        <v>102</v>
      </c>
      <c r="B67" s="37">
        <v>300</v>
      </c>
      <c r="C67" s="38" t="s">
        <v>48</v>
      </c>
      <c r="D67" s="38" t="s">
        <v>86</v>
      </c>
      <c r="E67" s="38" t="s">
        <v>87</v>
      </c>
      <c r="F67" s="39">
        <f>SUM(F68:F87)</f>
        <v>54249.5</v>
      </c>
      <c r="G67" s="39">
        <f>SUM(G68:G87)</f>
        <v>52842</v>
      </c>
      <c r="H67" s="1"/>
    </row>
    <row r="68" spans="1:8" ht="15">
      <c r="A68" s="73"/>
      <c r="B68" s="37">
        <v>300</v>
      </c>
      <c r="C68" s="38" t="s">
        <v>48</v>
      </c>
      <c r="D68" s="38" t="s">
        <v>92</v>
      </c>
      <c r="E68" s="38" t="s">
        <v>161</v>
      </c>
      <c r="F68" s="39">
        <v>40</v>
      </c>
      <c r="G68" s="39">
        <v>40</v>
      </c>
      <c r="H68" s="1"/>
    </row>
    <row r="69" spans="1:8" ht="15">
      <c r="A69" s="73"/>
      <c r="B69" s="37">
        <v>300</v>
      </c>
      <c r="C69" s="38" t="s">
        <v>48</v>
      </c>
      <c r="D69" s="38" t="s">
        <v>177</v>
      </c>
      <c r="E69" s="38" t="s">
        <v>178</v>
      </c>
      <c r="F69" s="39">
        <f>SUM('[1]сельское хоз'!AD99)</f>
        <v>3442.4</v>
      </c>
      <c r="G69" s="39">
        <v>3442.4</v>
      </c>
      <c r="H69" s="1"/>
    </row>
    <row r="70" spans="1:8" ht="15">
      <c r="A70" s="73"/>
      <c r="B70" s="37">
        <v>300</v>
      </c>
      <c r="C70" s="38" t="s">
        <v>48</v>
      </c>
      <c r="D70" s="38" t="s">
        <v>179</v>
      </c>
      <c r="E70" s="38" t="s">
        <v>178</v>
      </c>
      <c r="F70" s="39">
        <f>SUM('[1]сельское хоз'!O61)</f>
        <v>126.2</v>
      </c>
      <c r="G70" s="39">
        <v>126.2</v>
      </c>
      <c r="H70" s="1"/>
    </row>
    <row r="71" spans="1:8" ht="15">
      <c r="A71" s="73"/>
      <c r="B71" s="37">
        <v>300</v>
      </c>
      <c r="C71" s="38" t="s">
        <v>48</v>
      </c>
      <c r="D71" s="38" t="s">
        <v>180</v>
      </c>
      <c r="E71" s="38" t="s">
        <v>178</v>
      </c>
      <c r="F71" s="39">
        <f>SUM('[1]сельское хоз'!P61)</f>
        <v>169.2</v>
      </c>
      <c r="G71" s="39">
        <v>151.3</v>
      </c>
      <c r="H71" s="1"/>
    </row>
    <row r="72" spans="1:8" ht="15">
      <c r="A72" s="73"/>
      <c r="B72" s="37">
        <v>300</v>
      </c>
      <c r="C72" s="38" t="s">
        <v>48</v>
      </c>
      <c r="D72" s="38" t="s">
        <v>181</v>
      </c>
      <c r="E72" s="38" t="s">
        <v>178</v>
      </c>
      <c r="F72" s="39">
        <f>SUM('[1]сельское хоз'!R61)</f>
        <v>2220</v>
      </c>
      <c r="G72" s="39">
        <v>2220</v>
      </c>
      <c r="H72" s="1"/>
    </row>
    <row r="73" spans="1:8" ht="15">
      <c r="A73" s="73"/>
      <c r="B73" s="37">
        <v>300</v>
      </c>
      <c r="C73" s="38" t="s">
        <v>48</v>
      </c>
      <c r="D73" s="38" t="s">
        <v>182</v>
      </c>
      <c r="E73" s="38" t="s">
        <v>178</v>
      </c>
      <c r="F73" s="39">
        <f>SUM('[1]сельское хоз'!S61)</f>
        <v>920</v>
      </c>
      <c r="G73" s="39">
        <v>920</v>
      </c>
      <c r="H73" s="1"/>
    </row>
    <row r="74" spans="1:8" ht="15">
      <c r="A74" s="73"/>
      <c r="B74" s="37">
        <v>300</v>
      </c>
      <c r="C74" s="38" t="s">
        <v>48</v>
      </c>
      <c r="D74" s="38" t="s">
        <v>183</v>
      </c>
      <c r="E74" s="38" t="s">
        <v>178</v>
      </c>
      <c r="F74" s="39">
        <f>SUM('[1]сельское хоз'!T61)</f>
        <v>11834.8</v>
      </c>
      <c r="G74" s="39">
        <v>11834.8</v>
      </c>
      <c r="H74" s="1"/>
    </row>
    <row r="75" spans="1:8" ht="15">
      <c r="A75" s="73"/>
      <c r="B75" s="37">
        <v>300</v>
      </c>
      <c r="C75" s="38" t="s">
        <v>48</v>
      </c>
      <c r="D75" s="38" t="s">
        <v>184</v>
      </c>
      <c r="E75" s="38" t="s">
        <v>178</v>
      </c>
      <c r="F75" s="39">
        <f>SUM('[1]сельское хоз'!U61)</f>
        <v>70.1</v>
      </c>
      <c r="G75" s="39">
        <v>70.1</v>
      </c>
      <c r="H75" s="1"/>
    </row>
    <row r="76" spans="1:8" ht="15">
      <c r="A76" s="73"/>
      <c r="B76" s="37">
        <v>300</v>
      </c>
      <c r="C76" s="38" t="s">
        <v>48</v>
      </c>
      <c r="D76" s="38" t="s">
        <v>185</v>
      </c>
      <c r="E76" s="38" t="s">
        <v>178</v>
      </c>
      <c r="F76" s="39">
        <f>SUM('[1]сельское хоз'!V61)</f>
        <v>350</v>
      </c>
      <c r="G76" s="39">
        <v>350</v>
      </c>
      <c r="H76" s="1"/>
    </row>
    <row r="77" spans="1:8" ht="15">
      <c r="A77" s="73"/>
      <c r="B77" s="37">
        <v>300</v>
      </c>
      <c r="C77" s="38" t="s">
        <v>48</v>
      </c>
      <c r="D77" s="38" t="s">
        <v>186</v>
      </c>
      <c r="E77" s="38" t="s">
        <v>178</v>
      </c>
      <c r="F77" s="39">
        <f>SUM('[1]сельское хоз'!W61)</f>
        <v>600</v>
      </c>
      <c r="G77" s="39">
        <v>417.2</v>
      </c>
      <c r="H77" s="1"/>
    </row>
    <row r="78" spans="1:8" ht="15">
      <c r="A78" s="73"/>
      <c r="B78" s="37">
        <v>300</v>
      </c>
      <c r="C78" s="38" t="s">
        <v>48</v>
      </c>
      <c r="D78" s="38" t="s">
        <v>187</v>
      </c>
      <c r="E78" s="38" t="s">
        <v>178</v>
      </c>
      <c r="F78" s="39">
        <f>SUM('[1]сельское хоз'!X99)</f>
        <v>1754.4</v>
      </c>
      <c r="G78" s="39">
        <v>1754.4</v>
      </c>
      <c r="H78" s="1"/>
    </row>
    <row r="79" spans="1:8" ht="15">
      <c r="A79" s="73"/>
      <c r="B79" s="37">
        <v>300</v>
      </c>
      <c r="C79" s="38" t="s">
        <v>48</v>
      </c>
      <c r="D79" s="38" t="s">
        <v>188</v>
      </c>
      <c r="E79" s="38" t="s">
        <v>178</v>
      </c>
      <c r="F79" s="39">
        <f>SUM('[1]сельское хоз'!Y61)</f>
        <v>12000</v>
      </c>
      <c r="G79" s="39">
        <v>10841</v>
      </c>
      <c r="H79" s="1"/>
    </row>
    <row r="80" spans="1:8" ht="15">
      <c r="A80" s="73"/>
      <c r="B80" s="37">
        <v>300</v>
      </c>
      <c r="C80" s="38" t="s">
        <v>48</v>
      </c>
      <c r="D80" s="38" t="s">
        <v>189</v>
      </c>
      <c r="E80" s="38" t="s">
        <v>178</v>
      </c>
      <c r="F80" s="39">
        <f>SUM('[1]сельское хоз'!Z61)</f>
        <v>3.4</v>
      </c>
      <c r="G80" s="39">
        <v>3.4</v>
      </c>
      <c r="H80" s="1"/>
    </row>
    <row r="81" spans="1:8" ht="15">
      <c r="A81" s="73"/>
      <c r="B81" s="37">
        <v>300</v>
      </c>
      <c r="C81" s="38" t="s">
        <v>48</v>
      </c>
      <c r="D81" s="38" t="s">
        <v>190</v>
      </c>
      <c r="E81" s="38" t="s">
        <v>178</v>
      </c>
      <c r="F81" s="39">
        <f>SUM('[1]сельское хоз'!AB61)</f>
        <v>17077</v>
      </c>
      <c r="G81" s="39">
        <v>17029.2</v>
      </c>
      <c r="H81" s="1"/>
    </row>
    <row r="82" spans="1:8" ht="15">
      <c r="A82" s="73"/>
      <c r="B82" s="37">
        <v>300</v>
      </c>
      <c r="C82" s="38" t="s">
        <v>48</v>
      </c>
      <c r="D82" s="38" t="s">
        <v>191</v>
      </c>
      <c r="E82" s="38" t="s">
        <v>159</v>
      </c>
      <c r="F82" s="39">
        <f>SUM('[1]сельское хоз'!AM6+'[1]сельское хоз'!AM11)</f>
        <v>2830.5</v>
      </c>
      <c r="G82" s="39">
        <v>2830.5</v>
      </c>
      <c r="H82" s="1"/>
    </row>
    <row r="83" spans="1:8" ht="15">
      <c r="A83" s="73"/>
      <c r="B83" s="37">
        <v>300</v>
      </c>
      <c r="C83" s="38" t="s">
        <v>48</v>
      </c>
      <c r="D83" s="38" t="s">
        <v>191</v>
      </c>
      <c r="E83" s="38" t="s">
        <v>162</v>
      </c>
      <c r="F83" s="39">
        <f>SUM('[1]сельское хоз'!AM7+'[1]сельское хоз'!AM17+'[1]сельское хоз'!AM43)</f>
        <v>35.8</v>
      </c>
      <c r="G83" s="39">
        <v>35.8</v>
      </c>
      <c r="H83" s="1"/>
    </row>
    <row r="84" spans="1:8" ht="15">
      <c r="A84" s="73"/>
      <c r="B84" s="37">
        <v>300</v>
      </c>
      <c r="C84" s="38" t="s">
        <v>48</v>
      </c>
      <c r="D84" s="38" t="s">
        <v>191</v>
      </c>
      <c r="E84" s="38" t="s">
        <v>161</v>
      </c>
      <c r="F84" s="39">
        <f>SUM('[1]сельское хоз'!AM12-'[1]сельское хоз'!AM17+'[1]сельское хоз'!AM71-'[1]сельское хоз'!AM73-'[1]сельское хоз'!AM74+'[1]сельское хоз'!AM79-'[1]сельское хоз'!AM43)</f>
        <v>736.3000000000001</v>
      </c>
      <c r="G84" s="39">
        <v>736.3</v>
      </c>
      <c r="H84" s="1"/>
    </row>
    <row r="85" spans="1:8" ht="15">
      <c r="A85" s="73"/>
      <c r="B85" s="37">
        <v>300</v>
      </c>
      <c r="C85" s="38" t="s">
        <v>48</v>
      </c>
      <c r="D85" s="38" t="s">
        <v>191</v>
      </c>
      <c r="E85" s="38" t="s">
        <v>163</v>
      </c>
      <c r="F85" s="39">
        <f>SUM('[1]сельское хоз'!AM73)</f>
        <v>3.7</v>
      </c>
      <c r="G85" s="39">
        <v>3.7</v>
      </c>
      <c r="H85" s="1"/>
    </row>
    <row r="86" spans="1:8" ht="15">
      <c r="A86" s="73"/>
      <c r="B86" s="37">
        <v>300</v>
      </c>
      <c r="C86" s="38" t="s">
        <v>48</v>
      </c>
      <c r="D86" s="38" t="s">
        <v>191</v>
      </c>
      <c r="E86" s="38" t="s">
        <v>164</v>
      </c>
      <c r="F86" s="39">
        <f>SUM('[1]сельское хоз'!AM71-'[1]сельское хоз'!AM73)</f>
        <v>5.7</v>
      </c>
      <c r="G86" s="39">
        <v>5.7</v>
      </c>
      <c r="H86" s="1"/>
    </row>
    <row r="87" spans="1:8" ht="15">
      <c r="A87" s="73"/>
      <c r="B87" s="37">
        <v>300</v>
      </c>
      <c r="C87" s="38" t="s">
        <v>45</v>
      </c>
      <c r="D87" s="38" t="s">
        <v>108</v>
      </c>
      <c r="E87" s="38" t="s">
        <v>161</v>
      </c>
      <c r="F87" s="54">
        <f>SUM('[1]сельское хоз'!E99)</f>
        <v>30</v>
      </c>
      <c r="G87" s="54">
        <v>30</v>
      </c>
      <c r="H87" s="1"/>
    </row>
    <row r="88" spans="1:8" ht="15" customHeight="1">
      <c r="A88" s="72" t="s">
        <v>84</v>
      </c>
      <c r="B88" s="48">
        <v>300</v>
      </c>
      <c r="C88" s="49" t="s">
        <v>85</v>
      </c>
      <c r="D88" s="49" t="s">
        <v>86</v>
      </c>
      <c r="E88" s="49" t="s">
        <v>87</v>
      </c>
      <c r="F88" s="54">
        <f>SUM(F89:F89)</f>
        <v>90</v>
      </c>
      <c r="G88" s="54">
        <f>SUM(G89:G89)</f>
        <v>90</v>
      </c>
      <c r="H88" s="1"/>
    </row>
    <row r="89" spans="1:8" ht="15">
      <c r="A89" s="74"/>
      <c r="B89" s="48">
        <v>300</v>
      </c>
      <c r="C89" s="49" t="s">
        <v>45</v>
      </c>
      <c r="D89" s="49" t="s">
        <v>67</v>
      </c>
      <c r="E89" s="49" t="s">
        <v>161</v>
      </c>
      <c r="F89" s="54">
        <f>SUM('[1]сельское хоз'!C79)</f>
        <v>90</v>
      </c>
      <c r="G89" s="54">
        <v>90</v>
      </c>
      <c r="H89" s="1"/>
    </row>
    <row r="90" spans="1:8" ht="15" customHeight="1">
      <c r="A90" s="72" t="s">
        <v>101</v>
      </c>
      <c r="B90" s="48">
        <v>300</v>
      </c>
      <c r="C90" s="49" t="s">
        <v>85</v>
      </c>
      <c r="D90" s="49" t="s">
        <v>86</v>
      </c>
      <c r="E90" s="49" t="s">
        <v>87</v>
      </c>
      <c r="F90" s="54">
        <f>SUM(F91:F94)</f>
        <v>1609</v>
      </c>
      <c r="G90" s="54">
        <f>SUM(G91:G94)</f>
        <v>1419.5</v>
      </c>
      <c r="H90" s="1"/>
    </row>
    <row r="91" spans="1:8" ht="15" customHeight="1">
      <c r="A91" s="73"/>
      <c r="B91" s="48">
        <v>300</v>
      </c>
      <c r="C91" s="49" t="s">
        <v>48</v>
      </c>
      <c r="D91" s="49" t="s">
        <v>148</v>
      </c>
      <c r="E91" s="49" t="s">
        <v>159</v>
      </c>
      <c r="F91" s="54">
        <v>155.1</v>
      </c>
      <c r="G91" s="54">
        <v>144.1</v>
      </c>
      <c r="H91" s="1"/>
    </row>
    <row r="92" spans="1:8" ht="15" customHeight="1">
      <c r="A92" s="73"/>
      <c r="B92" s="37">
        <v>300</v>
      </c>
      <c r="C92" s="38" t="s">
        <v>48</v>
      </c>
      <c r="D92" s="38" t="s">
        <v>148</v>
      </c>
      <c r="E92" s="38" t="s">
        <v>161</v>
      </c>
      <c r="F92" s="54">
        <v>479.1</v>
      </c>
      <c r="G92" s="54">
        <v>479.1</v>
      </c>
      <c r="H92" s="1"/>
    </row>
    <row r="93" spans="1:8" ht="15" customHeight="1">
      <c r="A93" s="73"/>
      <c r="B93" s="48">
        <v>300</v>
      </c>
      <c r="C93" s="49" t="s">
        <v>45</v>
      </c>
      <c r="D93" s="49" t="s">
        <v>118</v>
      </c>
      <c r="E93" s="49" t="s">
        <v>161</v>
      </c>
      <c r="F93" s="54">
        <f>SUM('[1]сельское хоз'!G47)</f>
        <v>884.8</v>
      </c>
      <c r="G93" s="54">
        <v>796.3</v>
      </c>
      <c r="H93" s="1"/>
    </row>
    <row r="94" spans="1:8" ht="30" customHeight="1">
      <c r="A94" s="73"/>
      <c r="B94" s="48">
        <v>300</v>
      </c>
      <c r="C94" s="49" t="s">
        <v>45</v>
      </c>
      <c r="D94" s="50" t="s">
        <v>149</v>
      </c>
      <c r="E94" s="49" t="s">
        <v>161</v>
      </c>
      <c r="F94" s="54">
        <f>SUM('[1]сельское хоз'!D99)</f>
        <v>90</v>
      </c>
      <c r="G94" s="54">
        <v>0</v>
      </c>
      <c r="H94" s="1"/>
    </row>
    <row r="95" spans="1:8" ht="46.5" customHeight="1">
      <c r="A95" s="47" t="s">
        <v>103</v>
      </c>
      <c r="B95" s="48">
        <v>300</v>
      </c>
      <c r="C95" s="49" t="s">
        <v>75</v>
      </c>
      <c r="D95" s="49" t="s">
        <v>111</v>
      </c>
      <c r="E95" s="49" t="s">
        <v>192</v>
      </c>
      <c r="F95" s="39">
        <f>SUM('[1]сельское хоз'!AO62)</f>
        <v>7265.801219999999</v>
      </c>
      <c r="G95" s="39">
        <v>7244</v>
      </c>
      <c r="H95" s="1"/>
    </row>
    <row r="96" spans="1:8" ht="17.25" customHeight="1">
      <c r="A96" s="85" t="s">
        <v>112</v>
      </c>
      <c r="B96" s="78"/>
      <c r="C96" s="78"/>
      <c r="D96" s="78"/>
      <c r="E96" s="79"/>
      <c r="F96" s="36">
        <f>SUM(F97+F105+F101)</f>
        <v>147026.8</v>
      </c>
      <c r="G96" s="36">
        <f>SUM(G97+G105+G101)</f>
        <v>128836.5</v>
      </c>
      <c r="H96" s="1"/>
    </row>
    <row r="97" spans="1:8" ht="15" customHeight="1">
      <c r="A97" s="72" t="s">
        <v>84</v>
      </c>
      <c r="B97" s="37">
        <v>300</v>
      </c>
      <c r="C97" s="38" t="s">
        <v>9</v>
      </c>
      <c r="D97" s="38" t="s">
        <v>86</v>
      </c>
      <c r="E97" s="38" t="s">
        <v>87</v>
      </c>
      <c r="F97" s="39">
        <f>SUM(F98:F100)</f>
        <v>67805</v>
      </c>
      <c r="G97" s="39">
        <f>SUM(G98:G100)</f>
        <v>67535.3</v>
      </c>
      <c r="H97" s="42"/>
    </row>
    <row r="98" spans="1:8" ht="15">
      <c r="A98" s="73"/>
      <c r="B98" s="37">
        <v>300</v>
      </c>
      <c r="C98" s="38" t="s">
        <v>9</v>
      </c>
      <c r="D98" s="38" t="s">
        <v>193</v>
      </c>
      <c r="E98" s="38" t="s">
        <v>161</v>
      </c>
      <c r="F98" s="39">
        <f>SUM('[1]жкх'!C100)</f>
        <v>61811</v>
      </c>
      <c r="G98" s="39">
        <v>61811</v>
      </c>
      <c r="H98" s="1"/>
    </row>
    <row r="99" spans="1:8" ht="15">
      <c r="A99" s="73"/>
      <c r="B99" s="37">
        <v>300</v>
      </c>
      <c r="C99" s="38" t="s">
        <v>9</v>
      </c>
      <c r="D99" s="38" t="s">
        <v>194</v>
      </c>
      <c r="E99" s="38" t="s">
        <v>161</v>
      </c>
      <c r="F99" s="39">
        <f>SUM('[1]жкх'!C102)</f>
        <v>5994</v>
      </c>
      <c r="G99" s="39">
        <v>5724.3</v>
      </c>
      <c r="H99" s="1"/>
    </row>
    <row r="100" spans="1:8" ht="15">
      <c r="A100" s="74"/>
      <c r="B100" s="37">
        <v>300</v>
      </c>
      <c r="C100" s="38" t="s">
        <v>9</v>
      </c>
      <c r="D100" s="38" t="s">
        <v>119</v>
      </c>
      <c r="E100" s="38" t="s">
        <v>161</v>
      </c>
      <c r="F100" s="39">
        <f>SUM('[1]жкх'!J99)</f>
        <v>0</v>
      </c>
      <c r="G100" s="39">
        <v>0</v>
      </c>
      <c r="H100" s="1"/>
    </row>
    <row r="101" spans="1:8" ht="15" customHeight="1">
      <c r="A101" s="72" t="s">
        <v>101</v>
      </c>
      <c r="B101" s="37">
        <v>300</v>
      </c>
      <c r="C101" s="38" t="s">
        <v>9</v>
      </c>
      <c r="D101" s="38" t="s">
        <v>86</v>
      </c>
      <c r="E101" s="38" t="s">
        <v>87</v>
      </c>
      <c r="F101" s="39">
        <f>SUM(F102:F104)</f>
        <v>42162.8</v>
      </c>
      <c r="G101" s="39">
        <f>SUM(G102:G104)</f>
        <v>42162.100000000006</v>
      </c>
      <c r="H101" s="1"/>
    </row>
    <row r="102" spans="1:8" ht="15">
      <c r="A102" s="73"/>
      <c r="B102" s="37">
        <v>300</v>
      </c>
      <c r="C102" s="38" t="s">
        <v>9</v>
      </c>
      <c r="D102" s="38" t="s">
        <v>195</v>
      </c>
      <c r="E102" s="38" t="s">
        <v>196</v>
      </c>
      <c r="F102" s="39">
        <f>SUM('[1]жкх'!L82)</f>
        <v>18475.9</v>
      </c>
      <c r="G102" s="39">
        <v>18475.9</v>
      </c>
      <c r="H102" s="1"/>
    </row>
    <row r="103" spans="1:8" ht="15">
      <c r="A103" s="73"/>
      <c r="B103" s="37">
        <v>300</v>
      </c>
      <c r="C103" s="38" t="s">
        <v>9</v>
      </c>
      <c r="D103" s="38" t="s">
        <v>197</v>
      </c>
      <c r="E103" s="38" t="s">
        <v>196</v>
      </c>
      <c r="F103" s="39">
        <f>SUM('[1]жкх'!K99)</f>
        <v>23508.899999999998</v>
      </c>
      <c r="G103" s="39">
        <v>23508.9</v>
      </c>
      <c r="H103" s="1"/>
    </row>
    <row r="104" spans="1:8" ht="15">
      <c r="A104" s="74"/>
      <c r="B104" s="37">
        <v>300</v>
      </c>
      <c r="C104" s="38" t="s">
        <v>9</v>
      </c>
      <c r="D104" s="38" t="s">
        <v>119</v>
      </c>
      <c r="E104" s="38" t="s">
        <v>161</v>
      </c>
      <c r="F104" s="39">
        <f>SUM('[1]жкх'!I99)</f>
        <v>178</v>
      </c>
      <c r="G104" s="39">
        <v>177.3</v>
      </c>
      <c r="H104" s="1"/>
    </row>
    <row r="105" spans="1:8" ht="15" customHeight="1">
      <c r="A105" s="80" t="s">
        <v>103</v>
      </c>
      <c r="B105" s="37">
        <v>300</v>
      </c>
      <c r="C105" s="38" t="s">
        <v>9</v>
      </c>
      <c r="D105" s="38" t="s">
        <v>86</v>
      </c>
      <c r="E105" s="38" t="s">
        <v>87</v>
      </c>
      <c r="F105" s="39">
        <f>SUM(F106:F110)</f>
        <v>37059</v>
      </c>
      <c r="G105" s="39">
        <f>SUM(G106:G110)</f>
        <v>19139.1</v>
      </c>
      <c r="H105" s="1"/>
    </row>
    <row r="106" spans="1:8" ht="15" customHeight="1">
      <c r="A106" s="81"/>
      <c r="B106" s="37">
        <v>300</v>
      </c>
      <c r="C106" s="38" t="s">
        <v>9</v>
      </c>
      <c r="D106" s="38" t="s">
        <v>94</v>
      </c>
      <c r="E106" s="38" t="s">
        <v>176</v>
      </c>
      <c r="F106" s="39">
        <f>SUM('[1]жкх'!D99)</f>
        <v>340</v>
      </c>
      <c r="G106" s="39">
        <v>340</v>
      </c>
      <c r="H106" s="1"/>
    </row>
    <row r="107" spans="1:8" ht="15" customHeight="1">
      <c r="A107" s="81"/>
      <c r="B107" s="37">
        <v>300</v>
      </c>
      <c r="C107" s="38" t="s">
        <v>9</v>
      </c>
      <c r="D107" s="38" t="s">
        <v>94</v>
      </c>
      <c r="E107" s="38" t="s">
        <v>178</v>
      </c>
      <c r="F107" s="39">
        <f>SUM('[1]жкх'!E99)</f>
        <v>72.1</v>
      </c>
      <c r="G107" s="39">
        <v>72.1</v>
      </c>
      <c r="H107" s="1"/>
    </row>
    <row r="108" spans="1:8" ht="15">
      <c r="A108" s="81"/>
      <c r="B108" s="37">
        <v>300</v>
      </c>
      <c r="C108" s="38" t="s">
        <v>9</v>
      </c>
      <c r="D108" s="38" t="s">
        <v>195</v>
      </c>
      <c r="E108" s="38" t="s">
        <v>176</v>
      </c>
      <c r="F108" s="39">
        <f>SUM('[1]жкх'!F99)</f>
        <v>18397.300000000003</v>
      </c>
      <c r="G108" s="39">
        <v>477.4</v>
      </c>
      <c r="H108" s="1"/>
    </row>
    <row r="109" spans="1:8" ht="15">
      <c r="A109" s="81"/>
      <c r="B109" s="37">
        <v>300</v>
      </c>
      <c r="C109" s="38" t="s">
        <v>9</v>
      </c>
      <c r="D109" s="38" t="s">
        <v>197</v>
      </c>
      <c r="E109" s="38" t="s">
        <v>176</v>
      </c>
      <c r="F109" s="39">
        <f>SUM('[1]жкх'!G99)</f>
        <v>16649.6</v>
      </c>
      <c r="G109" s="39">
        <v>16649.6</v>
      </c>
      <c r="H109" s="1"/>
    </row>
    <row r="110" spans="1:8" ht="15">
      <c r="A110" s="84"/>
      <c r="B110" s="37">
        <v>300</v>
      </c>
      <c r="C110" s="38" t="s">
        <v>9</v>
      </c>
      <c r="D110" s="38" t="s">
        <v>107</v>
      </c>
      <c r="E110" s="38" t="s">
        <v>176</v>
      </c>
      <c r="F110" s="39">
        <f>SUM('[1]жкх'!H99)</f>
        <v>1600</v>
      </c>
      <c r="G110" s="39">
        <v>1600</v>
      </c>
      <c r="H110" s="1"/>
    </row>
    <row r="111" spans="1:8" ht="15">
      <c r="A111" s="75" t="s">
        <v>1</v>
      </c>
      <c r="B111" s="76"/>
      <c r="C111" s="76"/>
      <c r="D111" s="76"/>
      <c r="E111" s="77"/>
      <c r="F111" s="58">
        <f>SUM(F112+F143+F135)</f>
        <v>249980.21600000001</v>
      </c>
      <c r="G111" s="36">
        <f>SUM(G112+G143+G135)</f>
        <v>233939.99999999997</v>
      </c>
      <c r="H111" s="1"/>
    </row>
    <row r="112" spans="1:8" ht="15" customHeight="1">
      <c r="A112" s="72" t="s">
        <v>103</v>
      </c>
      <c r="B112" s="37">
        <v>300</v>
      </c>
      <c r="C112" s="38" t="s">
        <v>3</v>
      </c>
      <c r="D112" s="38" t="s">
        <v>86</v>
      </c>
      <c r="E112" s="38" t="s">
        <v>87</v>
      </c>
      <c r="F112" s="54">
        <f>SUM(F113:F134)</f>
        <v>243495.6</v>
      </c>
      <c r="G112" s="45">
        <f>SUM(G113:G134)</f>
        <v>227752.79999999996</v>
      </c>
      <c r="H112" s="1"/>
    </row>
    <row r="113" spans="1:8" ht="15">
      <c r="A113" s="73"/>
      <c r="B113" s="37">
        <v>300</v>
      </c>
      <c r="C113" s="38" t="s">
        <v>50</v>
      </c>
      <c r="D113" s="38" t="s">
        <v>113</v>
      </c>
      <c r="E113" s="38" t="s">
        <v>171</v>
      </c>
      <c r="F113" s="54">
        <f>SUM('[1]Сады'!AF58+'[1]Сады'!AD57)</f>
        <v>27760.300000000003</v>
      </c>
      <c r="G113" s="54">
        <v>26351</v>
      </c>
      <c r="H113" s="1"/>
    </row>
    <row r="114" spans="1:8" ht="15">
      <c r="A114" s="73"/>
      <c r="B114" s="37">
        <v>300</v>
      </c>
      <c r="C114" s="38" t="s">
        <v>50</v>
      </c>
      <c r="D114" s="38" t="s">
        <v>113</v>
      </c>
      <c r="E114" s="38" t="s">
        <v>172</v>
      </c>
      <c r="F114" s="54">
        <f>SUM('[1]Сады'!AF59)</f>
        <v>3139.1</v>
      </c>
      <c r="G114" s="54">
        <v>2257.6</v>
      </c>
      <c r="H114" s="1"/>
    </row>
    <row r="115" spans="1:8" ht="15">
      <c r="A115" s="73"/>
      <c r="B115" s="37">
        <v>300</v>
      </c>
      <c r="C115" s="38" t="s">
        <v>50</v>
      </c>
      <c r="D115" s="38" t="s">
        <v>198</v>
      </c>
      <c r="E115" s="38" t="s">
        <v>172</v>
      </c>
      <c r="F115" s="54">
        <f>SUM('[1]Сады'!AF55)</f>
        <v>23251.9</v>
      </c>
      <c r="G115" s="54">
        <v>23251.9</v>
      </c>
      <c r="H115" s="1"/>
    </row>
    <row r="116" spans="1:8" ht="15">
      <c r="A116" s="73"/>
      <c r="B116" s="37">
        <v>300</v>
      </c>
      <c r="C116" s="38" t="s">
        <v>50</v>
      </c>
      <c r="D116" s="38" t="s">
        <v>114</v>
      </c>
      <c r="E116" s="38" t="s">
        <v>172</v>
      </c>
      <c r="F116" s="54">
        <f>SUM('[1]Сады'!AF53)</f>
        <v>9365</v>
      </c>
      <c r="G116" s="54">
        <v>300</v>
      </c>
      <c r="H116" s="1"/>
    </row>
    <row r="117" spans="1:8" ht="15">
      <c r="A117" s="73"/>
      <c r="B117" s="37">
        <v>300</v>
      </c>
      <c r="C117" s="38" t="s">
        <v>50</v>
      </c>
      <c r="D117" s="38" t="s">
        <v>199</v>
      </c>
      <c r="E117" s="38" t="s">
        <v>200</v>
      </c>
      <c r="F117" s="54">
        <f>SUM('[1]Программы свод'!P58)</f>
        <v>21000</v>
      </c>
      <c r="G117" s="54">
        <v>21000</v>
      </c>
      <c r="H117" s="1"/>
    </row>
    <row r="118" spans="1:8" ht="15">
      <c r="A118" s="73"/>
      <c r="B118" s="37">
        <v>300</v>
      </c>
      <c r="C118" s="38" t="s">
        <v>54</v>
      </c>
      <c r="D118" s="38">
        <v>4219900</v>
      </c>
      <c r="E118" s="38" t="s">
        <v>171</v>
      </c>
      <c r="F118" s="54">
        <f>SUM('[1]Школы рай'!R58+'[1]Школы рай'!R57)</f>
        <v>24587.7</v>
      </c>
      <c r="G118" s="54">
        <v>22698.4</v>
      </c>
      <c r="H118" s="1"/>
    </row>
    <row r="119" spans="1:8" ht="15">
      <c r="A119" s="73"/>
      <c r="B119" s="37">
        <v>300</v>
      </c>
      <c r="C119" s="38" t="s">
        <v>54</v>
      </c>
      <c r="D119" s="38" t="s">
        <v>115</v>
      </c>
      <c r="E119" s="38" t="s">
        <v>172</v>
      </c>
      <c r="F119" s="54">
        <f>SUM('[1]Школы рай'!R59)</f>
        <v>9043.800000000001</v>
      </c>
      <c r="G119" s="54">
        <v>7931.6</v>
      </c>
      <c r="H119" s="1"/>
    </row>
    <row r="120" spans="1:8" ht="15">
      <c r="A120" s="73"/>
      <c r="B120" s="37">
        <v>300</v>
      </c>
      <c r="C120" s="38" t="s">
        <v>54</v>
      </c>
      <c r="D120" s="38" t="s">
        <v>114</v>
      </c>
      <c r="E120" s="38" t="s">
        <v>172</v>
      </c>
      <c r="F120" s="54">
        <f>SUM('[1]Школы рай'!R53+'[1]Внешкольн'!E53)</f>
        <v>1117</v>
      </c>
      <c r="G120" s="54">
        <v>634.6</v>
      </c>
      <c r="H120" s="1"/>
    </row>
    <row r="121" spans="1:8" ht="15">
      <c r="A121" s="73"/>
      <c r="B121" s="37">
        <v>300</v>
      </c>
      <c r="C121" s="38" t="s">
        <v>54</v>
      </c>
      <c r="D121" s="38" t="s">
        <v>201</v>
      </c>
      <c r="E121" s="38" t="s">
        <v>172</v>
      </c>
      <c r="F121" s="54">
        <f>SUM('[1]Школы обл'!R58)</f>
        <v>89274.20000000001</v>
      </c>
      <c r="G121" s="54">
        <v>89274.2</v>
      </c>
      <c r="H121" s="1"/>
    </row>
    <row r="122" spans="1:8" ht="15">
      <c r="A122" s="73"/>
      <c r="B122" s="37">
        <v>300</v>
      </c>
      <c r="C122" s="38" t="s">
        <v>54</v>
      </c>
      <c r="D122" s="38" t="s">
        <v>116</v>
      </c>
      <c r="E122" s="38" t="s">
        <v>171</v>
      </c>
      <c r="F122" s="54">
        <f>SUM('[1]Внешкольн'!E58)</f>
        <v>14275.2</v>
      </c>
      <c r="G122" s="54">
        <v>13694.1</v>
      </c>
      <c r="H122" s="1"/>
    </row>
    <row r="123" spans="1:8" ht="15">
      <c r="A123" s="73"/>
      <c r="B123" s="37">
        <v>300</v>
      </c>
      <c r="C123" s="38" t="s">
        <v>54</v>
      </c>
      <c r="D123" s="38" t="s">
        <v>116</v>
      </c>
      <c r="E123" s="38" t="s">
        <v>172</v>
      </c>
      <c r="F123" s="54">
        <f>SUM('[1]Внешкольн'!E59)</f>
        <v>895.8</v>
      </c>
      <c r="G123" s="54">
        <v>809.3</v>
      </c>
      <c r="H123" s="1"/>
    </row>
    <row r="124" spans="1:8" ht="15">
      <c r="A124" s="73"/>
      <c r="B124" s="37">
        <v>300</v>
      </c>
      <c r="C124" s="38" t="s">
        <v>54</v>
      </c>
      <c r="D124" s="38" t="s">
        <v>202</v>
      </c>
      <c r="E124" s="38" t="s">
        <v>172</v>
      </c>
      <c r="F124" s="54">
        <f>SUM('[1]Школы обл'!R57)</f>
        <v>10403.3</v>
      </c>
      <c r="G124" s="54">
        <v>10403.3</v>
      </c>
      <c r="H124" s="1"/>
    </row>
    <row r="125" spans="1:8" ht="15">
      <c r="A125" s="73"/>
      <c r="B125" s="37">
        <v>300</v>
      </c>
      <c r="C125" s="38" t="s">
        <v>54</v>
      </c>
      <c r="D125" s="38" t="s">
        <v>117</v>
      </c>
      <c r="E125" s="38" t="s">
        <v>172</v>
      </c>
      <c r="F125" s="54">
        <f>SUM('[1]Комплексн модерниз'!M58)</f>
        <v>1121.7</v>
      </c>
      <c r="G125" s="54">
        <v>1121.7</v>
      </c>
      <c r="H125" s="1"/>
    </row>
    <row r="126" spans="1:8" ht="15">
      <c r="A126" s="73"/>
      <c r="B126" s="37">
        <v>300</v>
      </c>
      <c r="C126" s="38" t="s">
        <v>44</v>
      </c>
      <c r="D126" s="38" t="s">
        <v>151</v>
      </c>
      <c r="E126" s="38" t="s">
        <v>172</v>
      </c>
      <c r="F126" s="54">
        <v>679.6</v>
      </c>
      <c r="G126" s="54">
        <v>679.6</v>
      </c>
      <c r="H126" s="1"/>
    </row>
    <row r="127" spans="1:8" ht="15">
      <c r="A127" s="73"/>
      <c r="B127" s="37">
        <v>300</v>
      </c>
      <c r="C127" s="38" t="s">
        <v>44</v>
      </c>
      <c r="D127" s="38" t="s">
        <v>150</v>
      </c>
      <c r="E127" s="38" t="s">
        <v>172</v>
      </c>
      <c r="F127" s="54">
        <f>SUM('[1]Программы свод'!E99)</f>
        <v>50</v>
      </c>
      <c r="G127" s="54">
        <v>50</v>
      </c>
      <c r="H127" s="1"/>
    </row>
    <row r="128" spans="1:8" ht="15">
      <c r="A128" s="73"/>
      <c r="B128" s="37">
        <v>300</v>
      </c>
      <c r="C128" s="38" t="s">
        <v>44</v>
      </c>
      <c r="D128" s="38" t="s">
        <v>69</v>
      </c>
      <c r="E128" s="38" t="s">
        <v>172</v>
      </c>
      <c r="F128" s="54">
        <f>SUM('[1]Программы свод'!D99)</f>
        <v>932.7</v>
      </c>
      <c r="G128" s="54">
        <v>932.7</v>
      </c>
      <c r="H128" s="1"/>
    </row>
    <row r="129" spans="1:8" ht="15">
      <c r="A129" s="73"/>
      <c r="B129" s="37">
        <v>300</v>
      </c>
      <c r="C129" s="38" t="s">
        <v>49</v>
      </c>
      <c r="D129" s="38" t="s">
        <v>108</v>
      </c>
      <c r="E129" s="38" t="s">
        <v>172</v>
      </c>
      <c r="F129" s="54">
        <f>SUM('[1]Програм Б П'!E99+'[1]Програм Б П'!D99)</f>
        <v>50</v>
      </c>
      <c r="G129" s="54">
        <v>49.9</v>
      </c>
      <c r="H129" s="1"/>
    </row>
    <row r="130" spans="1:8" ht="15">
      <c r="A130" s="73"/>
      <c r="B130" s="37">
        <v>300</v>
      </c>
      <c r="C130" s="38" t="s">
        <v>49</v>
      </c>
      <c r="D130" s="38" t="s">
        <v>70</v>
      </c>
      <c r="E130" s="38" t="s">
        <v>172</v>
      </c>
      <c r="F130" s="54">
        <f>SUM('[1]школы противоп'!R99+'[1]Сады противопож'!AA99+'[1]Внешкольные пожар'!K99)</f>
        <v>2264</v>
      </c>
      <c r="G130" s="54">
        <v>2062.3</v>
      </c>
      <c r="H130" s="1"/>
    </row>
    <row r="131" spans="1:8" ht="15">
      <c r="A131" s="73"/>
      <c r="B131" s="37">
        <v>300</v>
      </c>
      <c r="C131" s="38" t="s">
        <v>49</v>
      </c>
      <c r="D131" s="38" t="s">
        <v>110</v>
      </c>
      <c r="E131" s="38" t="s">
        <v>172</v>
      </c>
      <c r="F131" s="54">
        <f>SUM('[1]Программы свод'!J99)</f>
        <v>170</v>
      </c>
      <c r="G131" s="54">
        <v>170</v>
      </c>
      <c r="H131" s="1"/>
    </row>
    <row r="132" spans="1:8" ht="15">
      <c r="A132" s="73"/>
      <c r="B132" s="37">
        <v>300</v>
      </c>
      <c r="C132" s="38" t="s">
        <v>49</v>
      </c>
      <c r="D132" s="38" t="s">
        <v>119</v>
      </c>
      <c r="E132" s="38" t="s">
        <v>172</v>
      </c>
      <c r="F132" s="54">
        <f>SUM('[1]Программы свод'!F58)</f>
        <v>2353</v>
      </c>
      <c r="G132" s="54">
        <v>2344.8</v>
      </c>
      <c r="H132" s="1"/>
    </row>
    <row r="133" spans="1:8" ht="15">
      <c r="A133" s="73"/>
      <c r="B133" s="37">
        <v>300</v>
      </c>
      <c r="C133" s="38" t="s">
        <v>49</v>
      </c>
      <c r="D133" s="38" t="s">
        <v>120</v>
      </c>
      <c r="E133" s="38" t="s">
        <v>172</v>
      </c>
      <c r="F133" s="57">
        <f>SUM('[1]Питание 1-4 рай'!R99)</f>
        <v>1161.3</v>
      </c>
      <c r="G133" s="54">
        <v>1135.8</v>
      </c>
      <c r="H133" s="43"/>
    </row>
    <row r="134" spans="1:8" ht="15">
      <c r="A134" s="74"/>
      <c r="B134" s="37">
        <v>300</v>
      </c>
      <c r="C134" s="38" t="s">
        <v>49</v>
      </c>
      <c r="D134" s="38" t="s">
        <v>121</v>
      </c>
      <c r="E134" s="38" t="s">
        <v>172</v>
      </c>
      <c r="F134" s="54">
        <f>SUM('[1]Адресн под обл'!Q58)</f>
        <v>600</v>
      </c>
      <c r="G134" s="54">
        <v>600</v>
      </c>
      <c r="H134" s="43"/>
    </row>
    <row r="135" spans="1:8" ht="15" customHeight="1">
      <c r="A135" s="72" t="s">
        <v>122</v>
      </c>
      <c r="B135" s="37">
        <v>300</v>
      </c>
      <c r="C135" s="38" t="s">
        <v>85</v>
      </c>
      <c r="D135" s="38" t="s">
        <v>86</v>
      </c>
      <c r="E135" s="38" t="s">
        <v>87</v>
      </c>
      <c r="F135" s="54">
        <f>SUM(F136:F142)</f>
        <v>5645.116</v>
      </c>
      <c r="G135" s="54">
        <f>SUM(G136:G142)</f>
        <v>5351.7</v>
      </c>
      <c r="H135" s="1"/>
    </row>
    <row r="136" spans="1:8" ht="15">
      <c r="A136" s="82"/>
      <c r="B136" s="37">
        <v>300</v>
      </c>
      <c r="C136" s="38" t="s">
        <v>44</v>
      </c>
      <c r="D136" s="38" t="s">
        <v>69</v>
      </c>
      <c r="E136" s="38" t="s">
        <v>161</v>
      </c>
      <c r="F136" s="57">
        <f>SUM('[1]Программы свод'!G99-'[1]Программы свод'!G77)</f>
        <v>157.2</v>
      </c>
      <c r="G136" s="54">
        <v>136.5</v>
      </c>
      <c r="H136" s="1"/>
    </row>
    <row r="137" spans="1:8" ht="15">
      <c r="A137" s="82"/>
      <c r="B137" s="37">
        <v>300</v>
      </c>
      <c r="C137" s="38" t="s">
        <v>44</v>
      </c>
      <c r="D137" s="38" t="s">
        <v>69</v>
      </c>
      <c r="E137" s="38" t="s">
        <v>203</v>
      </c>
      <c r="F137" s="54">
        <f>SUM('[1]Программы свод'!G77)</f>
        <v>30</v>
      </c>
      <c r="G137" s="54">
        <v>30</v>
      </c>
      <c r="H137" s="1"/>
    </row>
    <row r="138" spans="1:8" ht="15">
      <c r="A138" s="82"/>
      <c r="B138" s="37">
        <v>300</v>
      </c>
      <c r="C138" s="38" t="s">
        <v>44</v>
      </c>
      <c r="D138" s="38" t="s">
        <v>151</v>
      </c>
      <c r="E138" s="38" t="s">
        <v>204</v>
      </c>
      <c r="F138" s="57">
        <f>SUM('[1]Отдых детей'!M99)</f>
        <v>95.316</v>
      </c>
      <c r="G138" s="54">
        <v>0</v>
      </c>
      <c r="H138" s="1"/>
    </row>
    <row r="139" spans="1:8" ht="15">
      <c r="A139" s="82"/>
      <c r="B139" s="37">
        <v>300</v>
      </c>
      <c r="C139" s="38" t="s">
        <v>49</v>
      </c>
      <c r="D139" s="38" t="s">
        <v>92</v>
      </c>
      <c r="E139" s="38" t="s">
        <v>159</v>
      </c>
      <c r="F139" s="59">
        <v>4207.9</v>
      </c>
      <c r="G139" s="54">
        <v>4192.4</v>
      </c>
      <c r="H139" s="1"/>
    </row>
    <row r="140" spans="1:8" ht="15">
      <c r="A140" s="82"/>
      <c r="B140" s="37">
        <v>300</v>
      </c>
      <c r="C140" s="38" t="s">
        <v>49</v>
      </c>
      <c r="D140" s="38" t="s">
        <v>92</v>
      </c>
      <c r="E140" s="38" t="s">
        <v>162</v>
      </c>
      <c r="F140" s="59">
        <f>SUM('[1]Аппарат и ЦБ Метод'!H7+'[1]Аппарат и ЦБ Метод'!H17)</f>
        <v>36.8</v>
      </c>
      <c r="G140" s="54">
        <v>33.6</v>
      </c>
      <c r="H140" s="1"/>
    </row>
    <row r="141" spans="1:8" ht="15">
      <c r="A141" s="82"/>
      <c r="B141" s="37">
        <v>300</v>
      </c>
      <c r="C141" s="38" t="s">
        <v>49</v>
      </c>
      <c r="D141" s="38" t="s">
        <v>92</v>
      </c>
      <c r="E141" s="38" t="s">
        <v>161</v>
      </c>
      <c r="F141" s="59">
        <v>1114.4</v>
      </c>
      <c r="G141" s="54">
        <v>958.2</v>
      </c>
      <c r="H141" s="1"/>
    </row>
    <row r="142" spans="1:8" ht="15">
      <c r="A142" s="82"/>
      <c r="B142" s="37">
        <v>300</v>
      </c>
      <c r="C142" s="38" t="s">
        <v>49</v>
      </c>
      <c r="D142" s="38" t="s">
        <v>92</v>
      </c>
      <c r="E142" s="38" t="s">
        <v>164</v>
      </c>
      <c r="F142" s="59">
        <f>SUM('[1]Аппарат и ЦБ Метод'!H73)</f>
        <v>3.5</v>
      </c>
      <c r="G142" s="54">
        <v>1</v>
      </c>
      <c r="H142" s="1"/>
    </row>
    <row r="143" spans="1:8" ht="15">
      <c r="A143" s="72" t="s">
        <v>84</v>
      </c>
      <c r="B143" s="37">
        <v>300</v>
      </c>
      <c r="C143" s="38" t="s">
        <v>3</v>
      </c>
      <c r="D143" s="38" t="s">
        <v>86</v>
      </c>
      <c r="E143" s="38" t="s">
        <v>90</v>
      </c>
      <c r="F143" s="54">
        <f>SUM(F144:F148)</f>
        <v>839.5</v>
      </c>
      <c r="G143" s="60">
        <f>SUM(G144:G148)</f>
        <v>835.5</v>
      </c>
      <c r="H143" s="1"/>
    </row>
    <row r="144" spans="1:8" ht="15">
      <c r="A144" s="73"/>
      <c r="B144" s="37">
        <v>300</v>
      </c>
      <c r="C144" s="38" t="s">
        <v>49</v>
      </c>
      <c r="D144" s="38" t="s">
        <v>205</v>
      </c>
      <c r="E144" s="38" t="s">
        <v>159</v>
      </c>
      <c r="F144" s="54">
        <v>357.5</v>
      </c>
      <c r="G144" s="54">
        <v>357.5</v>
      </c>
      <c r="H144" s="1"/>
    </row>
    <row r="145" spans="1:8" ht="15">
      <c r="A145" s="73"/>
      <c r="B145" s="37">
        <v>300</v>
      </c>
      <c r="C145" s="38" t="s">
        <v>49</v>
      </c>
      <c r="D145" s="38" t="s">
        <v>205</v>
      </c>
      <c r="E145" s="38" t="s">
        <v>161</v>
      </c>
      <c r="F145" s="54">
        <v>4.5</v>
      </c>
      <c r="G145" s="54">
        <v>4.5</v>
      </c>
      <c r="H145" s="1"/>
    </row>
    <row r="146" spans="1:8" ht="15">
      <c r="A146" s="73"/>
      <c r="B146" s="37">
        <v>300</v>
      </c>
      <c r="C146" s="38" t="s">
        <v>49</v>
      </c>
      <c r="D146" s="38" t="s">
        <v>108</v>
      </c>
      <c r="E146" s="38" t="s">
        <v>161</v>
      </c>
      <c r="F146" s="54">
        <v>80</v>
      </c>
      <c r="G146" s="54">
        <v>80</v>
      </c>
      <c r="H146" s="1"/>
    </row>
    <row r="147" spans="1:8" ht="15">
      <c r="A147" s="73"/>
      <c r="B147" s="37">
        <v>300</v>
      </c>
      <c r="C147" s="38" t="s">
        <v>49</v>
      </c>
      <c r="D147" s="38" t="s">
        <v>71</v>
      </c>
      <c r="E147" s="38" t="s">
        <v>161</v>
      </c>
      <c r="F147" s="54">
        <v>101.5</v>
      </c>
      <c r="G147" s="54">
        <v>97.5</v>
      </c>
      <c r="H147" s="1"/>
    </row>
    <row r="148" spans="1:8" ht="15">
      <c r="A148" s="74"/>
      <c r="B148" s="37">
        <v>300</v>
      </c>
      <c r="C148" s="38" t="s">
        <v>44</v>
      </c>
      <c r="D148" s="38" t="s">
        <v>68</v>
      </c>
      <c r="E148" s="38" t="s">
        <v>161</v>
      </c>
      <c r="F148" s="54">
        <f>SUM('[1]Программы свод'!H99)</f>
        <v>296</v>
      </c>
      <c r="G148" s="54">
        <v>296</v>
      </c>
      <c r="H148" s="1"/>
    </row>
    <row r="149" spans="1:8" ht="15">
      <c r="A149" s="75" t="s">
        <v>63</v>
      </c>
      <c r="B149" s="76"/>
      <c r="C149" s="76"/>
      <c r="D149" s="76"/>
      <c r="E149" s="77"/>
      <c r="F149" s="58">
        <f>SUM(F150+F168)</f>
        <v>15732.6038</v>
      </c>
      <c r="G149" s="36">
        <f>SUM(G150+G168)</f>
        <v>14869.900000000001</v>
      </c>
      <c r="H149" s="1"/>
    </row>
    <row r="150" spans="1:8" ht="15" customHeight="1">
      <c r="A150" s="72" t="s">
        <v>103</v>
      </c>
      <c r="B150" s="30">
        <v>300</v>
      </c>
      <c r="C150" s="38" t="s">
        <v>85</v>
      </c>
      <c r="D150" s="38" t="s">
        <v>86</v>
      </c>
      <c r="E150" s="38" t="s">
        <v>87</v>
      </c>
      <c r="F150" s="54">
        <f>SUM(F151:F167)</f>
        <v>15253.703800000001</v>
      </c>
      <c r="G150" s="39">
        <f>SUM(G151:G167)</f>
        <v>14391.000000000002</v>
      </c>
      <c r="H150" s="1"/>
    </row>
    <row r="151" spans="1:8" ht="15" customHeight="1">
      <c r="A151" s="73"/>
      <c r="B151" s="30">
        <v>300</v>
      </c>
      <c r="C151" s="38" t="s">
        <v>46</v>
      </c>
      <c r="D151" s="38" t="s">
        <v>206</v>
      </c>
      <c r="E151" s="38" t="s">
        <v>176</v>
      </c>
      <c r="F151" s="54">
        <f>SUM('[1]нес Культура'!R62)</f>
        <v>100</v>
      </c>
      <c r="G151" s="39">
        <v>100</v>
      </c>
      <c r="H151" s="1"/>
    </row>
    <row r="152" spans="1:8" ht="15" customHeight="1">
      <c r="A152" s="73"/>
      <c r="B152" s="30">
        <v>300</v>
      </c>
      <c r="C152" s="38" t="s">
        <v>46</v>
      </c>
      <c r="D152" s="38" t="s">
        <v>207</v>
      </c>
      <c r="E152" s="38" t="s">
        <v>176</v>
      </c>
      <c r="F152" s="54">
        <f>SUM('[1]нес Культура'!P62)</f>
        <v>58.303799999999995</v>
      </c>
      <c r="G152" s="39">
        <v>58.3</v>
      </c>
      <c r="H152" s="1"/>
    </row>
    <row r="153" spans="1:8" ht="15" customHeight="1">
      <c r="A153" s="73"/>
      <c r="B153" s="30">
        <v>300</v>
      </c>
      <c r="C153" s="38" t="s">
        <v>46</v>
      </c>
      <c r="D153" s="38" t="s">
        <v>208</v>
      </c>
      <c r="E153" s="38" t="s">
        <v>192</v>
      </c>
      <c r="F153" s="54">
        <f>SUM('[1]нес Культура'!N62)</f>
        <v>300</v>
      </c>
      <c r="G153" s="39">
        <v>300</v>
      </c>
      <c r="H153" s="1"/>
    </row>
    <row r="154" spans="1:8" ht="15" customHeight="1">
      <c r="A154" s="73"/>
      <c r="B154" s="30">
        <v>300</v>
      </c>
      <c r="C154" s="38" t="s">
        <v>46</v>
      </c>
      <c r="D154" s="38" t="s">
        <v>208</v>
      </c>
      <c r="E154" s="38" t="s">
        <v>172</v>
      </c>
      <c r="F154" s="54">
        <f>SUM('[1]нес Культура'!O99)</f>
        <v>197.1</v>
      </c>
      <c r="G154" s="39">
        <v>197.1</v>
      </c>
      <c r="H154" s="1"/>
    </row>
    <row r="155" spans="1:8" ht="15">
      <c r="A155" s="73"/>
      <c r="B155" s="37">
        <v>300</v>
      </c>
      <c r="C155" s="38" t="s">
        <v>46</v>
      </c>
      <c r="D155" s="38">
        <v>4409900</v>
      </c>
      <c r="E155" s="38" t="s">
        <v>171</v>
      </c>
      <c r="F155" s="54">
        <f>SUM('[1]нес Культура'!M58)</f>
        <v>9315</v>
      </c>
      <c r="G155" s="39">
        <v>8877.7</v>
      </c>
      <c r="H155" s="1"/>
    </row>
    <row r="156" spans="1:8" ht="15">
      <c r="A156" s="73"/>
      <c r="B156" s="37">
        <v>300</v>
      </c>
      <c r="C156" s="38" t="s">
        <v>46</v>
      </c>
      <c r="D156" s="38">
        <v>4409900</v>
      </c>
      <c r="E156" s="38" t="s">
        <v>172</v>
      </c>
      <c r="F156" s="54">
        <f>SUM('[1]нес Культура'!M59)</f>
        <v>639</v>
      </c>
      <c r="G156" s="39">
        <v>318.7</v>
      </c>
      <c r="H156" s="1"/>
    </row>
    <row r="157" spans="1:8" ht="15">
      <c r="A157" s="73"/>
      <c r="B157" s="37">
        <v>300</v>
      </c>
      <c r="C157" s="38" t="s">
        <v>46</v>
      </c>
      <c r="D157" s="38" t="s">
        <v>114</v>
      </c>
      <c r="E157" s="38" t="s">
        <v>172</v>
      </c>
      <c r="F157" s="54">
        <v>90</v>
      </c>
      <c r="G157" s="39">
        <v>90</v>
      </c>
      <c r="H157" s="1"/>
    </row>
    <row r="158" spans="1:8" ht="15">
      <c r="A158" s="73"/>
      <c r="B158" s="37">
        <v>300</v>
      </c>
      <c r="C158" s="38" t="s">
        <v>46</v>
      </c>
      <c r="D158" s="38" t="s">
        <v>123</v>
      </c>
      <c r="E158" s="38" t="s">
        <v>171</v>
      </c>
      <c r="F158" s="54">
        <f>SUM('[1]нес Культура'!E58)</f>
        <v>2900.1</v>
      </c>
      <c r="G158" s="39">
        <v>2900.1</v>
      </c>
      <c r="H158" s="1"/>
    </row>
    <row r="159" spans="1:8" ht="15">
      <c r="A159" s="73"/>
      <c r="B159" s="37">
        <v>300</v>
      </c>
      <c r="C159" s="38" t="s">
        <v>46</v>
      </c>
      <c r="D159" s="38" t="s">
        <v>209</v>
      </c>
      <c r="E159" s="38" t="s">
        <v>172</v>
      </c>
      <c r="F159" s="54">
        <f>SUM('[1]нес Культура'!F99)</f>
        <v>101.7</v>
      </c>
      <c r="G159" s="39">
        <v>0</v>
      </c>
      <c r="H159" s="1"/>
    </row>
    <row r="160" spans="1:8" ht="15">
      <c r="A160" s="73"/>
      <c r="B160" s="37">
        <v>300</v>
      </c>
      <c r="C160" s="38" t="s">
        <v>46</v>
      </c>
      <c r="D160" s="52" t="s">
        <v>210</v>
      </c>
      <c r="E160" s="38" t="s">
        <v>172</v>
      </c>
      <c r="F160" s="54">
        <f>SUM('[1]нес Культура'!G58+'[1]нес Культура'!N58)</f>
        <v>67</v>
      </c>
      <c r="G160" s="39">
        <v>67</v>
      </c>
      <c r="H160" s="1"/>
    </row>
    <row r="161" spans="1:8" ht="15">
      <c r="A161" s="73"/>
      <c r="B161" s="37">
        <v>300</v>
      </c>
      <c r="C161" s="38" t="s">
        <v>46</v>
      </c>
      <c r="D161" s="52" t="s">
        <v>210</v>
      </c>
      <c r="E161" s="38" t="s">
        <v>192</v>
      </c>
      <c r="F161" s="54">
        <f>SUM('[1]нес Культура'!Q62)</f>
        <v>520.4</v>
      </c>
      <c r="G161" s="39">
        <v>520.4</v>
      </c>
      <c r="H161" s="1"/>
    </row>
    <row r="162" spans="1:8" ht="15">
      <c r="A162" s="73"/>
      <c r="B162" s="37">
        <v>300</v>
      </c>
      <c r="C162" s="38" t="s">
        <v>53</v>
      </c>
      <c r="D162" s="52" t="s">
        <v>108</v>
      </c>
      <c r="E162" s="38" t="s">
        <v>172</v>
      </c>
      <c r="F162" s="54">
        <v>34</v>
      </c>
      <c r="G162" s="39">
        <v>34</v>
      </c>
      <c r="H162" s="1"/>
    </row>
    <row r="163" spans="1:8" ht="15">
      <c r="A163" s="73"/>
      <c r="B163" s="37">
        <v>300</v>
      </c>
      <c r="C163" s="38" t="s">
        <v>53</v>
      </c>
      <c r="D163" s="38" t="s">
        <v>72</v>
      </c>
      <c r="E163" s="38" t="s">
        <v>172</v>
      </c>
      <c r="F163" s="54">
        <v>159.4</v>
      </c>
      <c r="G163" s="39">
        <v>156.9</v>
      </c>
      <c r="H163" s="1"/>
    </row>
    <row r="164" spans="1:8" ht="15">
      <c r="A164" s="73"/>
      <c r="B164" s="37">
        <v>300</v>
      </c>
      <c r="C164" s="38" t="s">
        <v>53</v>
      </c>
      <c r="D164" s="38" t="s">
        <v>73</v>
      </c>
      <c r="E164" s="38" t="s">
        <v>176</v>
      </c>
      <c r="F164" s="54">
        <f>SUM('[1]нес Культура'!AA99)</f>
        <v>25</v>
      </c>
      <c r="G164" s="39">
        <v>25</v>
      </c>
      <c r="H164" s="1"/>
    </row>
    <row r="165" spans="1:8" ht="15">
      <c r="A165" s="73"/>
      <c r="B165" s="37">
        <v>300</v>
      </c>
      <c r="C165" s="38" t="s">
        <v>53</v>
      </c>
      <c r="D165" s="38" t="s">
        <v>119</v>
      </c>
      <c r="E165" s="38" t="s">
        <v>172</v>
      </c>
      <c r="F165" s="54">
        <f>SUM('[1]нес Культура'!Z58)</f>
        <v>652</v>
      </c>
      <c r="G165" s="39">
        <v>651.1</v>
      </c>
      <c r="H165" s="1"/>
    </row>
    <row r="166" spans="1:8" ht="15">
      <c r="A166" s="73"/>
      <c r="B166" s="37">
        <v>300</v>
      </c>
      <c r="C166" s="38" t="s">
        <v>53</v>
      </c>
      <c r="D166" s="38" t="s">
        <v>152</v>
      </c>
      <c r="E166" s="38" t="s">
        <v>172</v>
      </c>
      <c r="F166" s="54">
        <f>SUM('[1]нес Культура'!AE58)</f>
        <v>44.7</v>
      </c>
      <c r="G166" s="39">
        <v>44.7</v>
      </c>
      <c r="H166" s="1"/>
    </row>
    <row r="167" spans="1:8" ht="15">
      <c r="A167" s="74"/>
      <c r="B167" s="37">
        <v>300</v>
      </c>
      <c r="C167" s="38" t="s">
        <v>53</v>
      </c>
      <c r="D167" s="38" t="s">
        <v>121</v>
      </c>
      <c r="E167" s="38" t="s">
        <v>172</v>
      </c>
      <c r="F167" s="54">
        <f>SUM('[1]нес Культура'!AC58)</f>
        <v>50</v>
      </c>
      <c r="G167" s="39">
        <v>50</v>
      </c>
      <c r="H167" s="1"/>
    </row>
    <row r="168" spans="1:8" ht="15" customHeight="1">
      <c r="A168" s="80" t="s">
        <v>124</v>
      </c>
      <c r="B168" s="37">
        <v>300</v>
      </c>
      <c r="C168" s="38" t="s">
        <v>53</v>
      </c>
      <c r="D168" s="38" t="s">
        <v>109</v>
      </c>
      <c r="E168" s="38" t="s">
        <v>87</v>
      </c>
      <c r="F168" s="54">
        <f>SUM(F169:F170)</f>
        <v>478.9</v>
      </c>
      <c r="G168" s="39">
        <f>SUM(G169:G170)</f>
        <v>478.9</v>
      </c>
      <c r="H168" s="1"/>
    </row>
    <row r="169" spans="1:8" ht="15">
      <c r="A169" s="81"/>
      <c r="B169" s="37">
        <v>300</v>
      </c>
      <c r="C169" s="38" t="s">
        <v>53</v>
      </c>
      <c r="D169" s="38" t="s">
        <v>125</v>
      </c>
      <c r="E169" s="38" t="s">
        <v>161</v>
      </c>
      <c r="F169" s="54">
        <f>SUM('[1]нес Культура'!X99)</f>
        <v>172.5</v>
      </c>
      <c r="G169" s="39">
        <v>172.5</v>
      </c>
      <c r="H169" s="1"/>
    </row>
    <row r="170" spans="1:8" ht="15">
      <c r="A170" s="81"/>
      <c r="B170" s="37">
        <v>300</v>
      </c>
      <c r="C170" s="38" t="s">
        <v>53</v>
      </c>
      <c r="D170" s="38" t="s">
        <v>73</v>
      </c>
      <c r="E170" s="38" t="s">
        <v>161</v>
      </c>
      <c r="F170" s="54">
        <v>306.4</v>
      </c>
      <c r="G170" s="39">
        <v>306.4</v>
      </c>
      <c r="H170" s="1"/>
    </row>
    <row r="171" spans="1:8" ht="15">
      <c r="A171" s="75" t="s">
        <v>2</v>
      </c>
      <c r="B171" s="76"/>
      <c r="C171" s="76"/>
      <c r="D171" s="76"/>
      <c r="E171" s="77"/>
      <c r="F171" s="36">
        <f>SUM(F172+F178+F183+F175+F179)</f>
        <v>16359.300000000001</v>
      </c>
      <c r="G171" s="36">
        <f>SUM(G172+G178+G183+G175+G179)</f>
        <v>10675.9</v>
      </c>
      <c r="H171" s="1"/>
    </row>
    <row r="172" spans="1:8" ht="15">
      <c r="A172" s="72" t="s">
        <v>101</v>
      </c>
      <c r="B172" s="30">
        <v>300</v>
      </c>
      <c r="C172" s="38" t="s">
        <v>128</v>
      </c>
      <c r="D172" s="38" t="s">
        <v>86</v>
      </c>
      <c r="E172" s="38" t="s">
        <v>87</v>
      </c>
      <c r="F172" s="39">
        <f>SUM(F173:F174)</f>
        <v>171</v>
      </c>
      <c r="G172" s="39">
        <f>SUM(G173:G174)</f>
        <v>168</v>
      </c>
      <c r="H172" s="53"/>
    </row>
    <row r="173" spans="1:8" ht="15">
      <c r="A173" s="73"/>
      <c r="B173" s="37">
        <v>300</v>
      </c>
      <c r="C173" s="38" t="s">
        <v>126</v>
      </c>
      <c r="D173" s="38" t="s">
        <v>127</v>
      </c>
      <c r="E173" s="38" t="s">
        <v>204</v>
      </c>
      <c r="F173" s="39">
        <f>SUM('[1]Соцполитика'!D102)</f>
        <v>71</v>
      </c>
      <c r="G173" s="39">
        <v>70</v>
      </c>
      <c r="H173" s="1"/>
    </row>
    <row r="174" spans="1:8" ht="15">
      <c r="A174" s="74"/>
      <c r="B174" s="37">
        <v>300</v>
      </c>
      <c r="C174" s="38" t="s">
        <v>129</v>
      </c>
      <c r="D174" s="38" t="s">
        <v>149</v>
      </c>
      <c r="E174" s="38" t="s">
        <v>211</v>
      </c>
      <c r="F174" s="39">
        <f>SUM('[1]Соцполитика'!G99)</f>
        <v>100</v>
      </c>
      <c r="G174" s="39">
        <v>98</v>
      </c>
      <c r="H174" s="1"/>
    </row>
    <row r="175" spans="1:8" ht="15">
      <c r="A175" s="72" t="s">
        <v>122</v>
      </c>
      <c r="B175" s="37">
        <v>300</v>
      </c>
      <c r="C175" s="38" t="s">
        <v>128</v>
      </c>
      <c r="D175" s="38" t="s">
        <v>86</v>
      </c>
      <c r="E175" s="38" t="s">
        <v>87</v>
      </c>
      <c r="F175" s="39">
        <f>SUM(F176:F177)</f>
        <v>2505.6</v>
      </c>
      <c r="G175" s="39">
        <f>SUM(G176:G177)</f>
        <v>2505.6</v>
      </c>
      <c r="H175" s="1"/>
    </row>
    <row r="176" spans="1:8" ht="15">
      <c r="A176" s="73"/>
      <c r="B176" s="37">
        <v>300</v>
      </c>
      <c r="C176" s="38" t="s">
        <v>126</v>
      </c>
      <c r="D176" s="38" t="s">
        <v>127</v>
      </c>
      <c r="E176" s="38" t="s">
        <v>204</v>
      </c>
      <c r="F176" s="39">
        <f>SUM('[1]Соцполитика'!D104)</f>
        <v>193.7</v>
      </c>
      <c r="G176" s="39">
        <v>193.7</v>
      </c>
      <c r="H176" s="1"/>
    </row>
    <row r="177" spans="1:8" ht="15">
      <c r="A177" s="74"/>
      <c r="B177" s="37">
        <v>300</v>
      </c>
      <c r="C177" s="38" t="s">
        <v>130</v>
      </c>
      <c r="D177" s="38" t="s">
        <v>131</v>
      </c>
      <c r="E177" s="38" t="s">
        <v>212</v>
      </c>
      <c r="F177" s="39">
        <f>SUM('[1]Соцполитика'!H66)</f>
        <v>2311.9</v>
      </c>
      <c r="G177" s="39">
        <v>2311.9</v>
      </c>
      <c r="H177" s="1"/>
    </row>
    <row r="178" spans="1:8" ht="45">
      <c r="A178" s="30" t="s">
        <v>103</v>
      </c>
      <c r="B178" s="37">
        <v>300</v>
      </c>
      <c r="C178" s="38" t="s">
        <v>126</v>
      </c>
      <c r="D178" s="38" t="s">
        <v>127</v>
      </c>
      <c r="E178" s="38" t="s">
        <v>204</v>
      </c>
      <c r="F178" s="39">
        <f>SUM('[1]Соцполитика'!D101)</f>
        <v>173.1</v>
      </c>
      <c r="G178" s="39">
        <v>168.8</v>
      </c>
      <c r="H178" s="1"/>
    </row>
    <row r="179" spans="1:8" ht="15" customHeight="1">
      <c r="A179" s="72" t="s">
        <v>132</v>
      </c>
      <c r="B179" s="37">
        <v>300</v>
      </c>
      <c r="C179" s="38" t="s">
        <v>128</v>
      </c>
      <c r="D179" s="38" t="s">
        <v>86</v>
      </c>
      <c r="E179" s="38" t="s">
        <v>87</v>
      </c>
      <c r="F179" s="39">
        <f>SUM(F180:F182)</f>
        <v>5907.6</v>
      </c>
      <c r="G179" s="39">
        <f>SUM(G180:G182)</f>
        <v>5865.7</v>
      </c>
      <c r="H179" s="1"/>
    </row>
    <row r="180" spans="1:8" ht="15">
      <c r="A180" s="73"/>
      <c r="B180" s="37">
        <v>300</v>
      </c>
      <c r="C180" s="38" t="s">
        <v>126</v>
      </c>
      <c r="D180" s="38" t="s">
        <v>127</v>
      </c>
      <c r="E180" s="38" t="s">
        <v>204</v>
      </c>
      <c r="F180" s="39">
        <f>SUM('[1]Соцполитика'!D105)</f>
        <v>171</v>
      </c>
      <c r="G180" s="54">
        <v>129.1</v>
      </c>
      <c r="H180" s="1"/>
    </row>
    <row r="181" spans="1:8" ht="15">
      <c r="A181" s="73"/>
      <c r="B181" s="37">
        <v>300</v>
      </c>
      <c r="C181" s="38" t="s">
        <v>129</v>
      </c>
      <c r="D181" s="38" t="s">
        <v>195</v>
      </c>
      <c r="E181" s="38" t="s">
        <v>212</v>
      </c>
      <c r="F181" s="39">
        <f>SUM('[1]Соцполитика'!J101)</f>
        <v>2409.4</v>
      </c>
      <c r="G181" s="39">
        <v>2409.4</v>
      </c>
      <c r="H181" s="1"/>
    </row>
    <row r="182" spans="1:8" ht="15">
      <c r="A182" s="74"/>
      <c r="B182" s="37">
        <v>300</v>
      </c>
      <c r="C182" s="38" t="s">
        <v>129</v>
      </c>
      <c r="D182" s="38" t="s">
        <v>197</v>
      </c>
      <c r="E182" s="38" t="s">
        <v>212</v>
      </c>
      <c r="F182" s="39">
        <f>SUM('[1]Соцполитика'!J102)</f>
        <v>3327.2</v>
      </c>
      <c r="G182" s="39">
        <v>3327.2</v>
      </c>
      <c r="H182" s="1"/>
    </row>
    <row r="183" spans="1:8" ht="15">
      <c r="A183" s="83" t="s">
        <v>124</v>
      </c>
      <c r="B183" s="37">
        <v>300</v>
      </c>
      <c r="C183" s="38" t="s">
        <v>128</v>
      </c>
      <c r="D183" s="38" t="s">
        <v>133</v>
      </c>
      <c r="E183" s="38" t="s">
        <v>87</v>
      </c>
      <c r="F183" s="39">
        <f>SUM(F184:F188)</f>
        <v>7602</v>
      </c>
      <c r="G183" s="39">
        <f>SUM(G184:G188)</f>
        <v>1967.8</v>
      </c>
      <c r="H183" s="1"/>
    </row>
    <row r="184" spans="1:8" ht="15">
      <c r="A184" s="83"/>
      <c r="B184" s="37">
        <v>300</v>
      </c>
      <c r="C184" s="38" t="s">
        <v>126</v>
      </c>
      <c r="D184" s="38" t="s">
        <v>127</v>
      </c>
      <c r="E184" s="38" t="s">
        <v>204</v>
      </c>
      <c r="F184" s="39">
        <f>SUM('[1]Соцполитика'!D100)</f>
        <v>1750</v>
      </c>
      <c r="G184" s="39">
        <v>1726.2</v>
      </c>
      <c r="H184" s="1"/>
    </row>
    <row r="185" spans="1:8" ht="15">
      <c r="A185" s="83"/>
      <c r="B185" s="37">
        <v>300</v>
      </c>
      <c r="C185" s="38" t="s">
        <v>129</v>
      </c>
      <c r="D185" s="38" t="s">
        <v>213</v>
      </c>
      <c r="E185" s="38" t="s">
        <v>212</v>
      </c>
      <c r="F185" s="54">
        <f>SUM('[1]Соцполитика'!I105)</f>
        <v>1431.7</v>
      </c>
      <c r="G185" s="62">
        <v>0</v>
      </c>
      <c r="H185" s="1"/>
    </row>
    <row r="186" spans="1:8" ht="15">
      <c r="A186" s="83"/>
      <c r="B186" s="37">
        <v>300</v>
      </c>
      <c r="C186" s="38" t="s">
        <v>129</v>
      </c>
      <c r="D186" s="38" t="s">
        <v>150</v>
      </c>
      <c r="E186" s="38" t="s">
        <v>212</v>
      </c>
      <c r="F186" s="54">
        <v>2138.9</v>
      </c>
      <c r="G186" s="32">
        <v>0</v>
      </c>
      <c r="H186" s="1"/>
    </row>
    <row r="187" spans="1:8" ht="15">
      <c r="A187" s="83"/>
      <c r="B187" s="37">
        <v>300</v>
      </c>
      <c r="C187" s="38" t="s">
        <v>129</v>
      </c>
      <c r="D187" s="38" t="s">
        <v>134</v>
      </c>
      <c r="E187" s="38" t="s">
        <v>212</v>
      </c>
      <c r="F187" s="54">
        <f>SUM('[1]Соцполитика'!K99)</f>
        <v>2039.4</v>
      </c>
      <c r="G187" s="39">
        <v>0</v>
      </c>
      <c r="H187" s="1"/>
    </row>
    <row r="188" spans="1:8" ht="15">
      <c r="A188" s="83"/>
      <c r="B188" s="30">
        <v>300</v>
      </c>
      <c r="C188" s="38" t="s">
        <v>129</v>
      </c>
      <c r="D188" s="38" t="s">
        <v>119</v>
      </c>
      <c r="E188" s="38" t="s">
        <v>212</v>
      </c>
      <c r="F188" s="39">
        <f>SUM('[1]Соцполитика'!E99)</f>
        <v>242</v>
      </c>
      <c r="G188" s="39">
        <v>241.6</v>
      </c>
      <c r="H188" s="1"/>
    </row>
    <row r="189" spans="1:8" ht="15">
      <c r="A189" s="75" t="s">
        <v>135</v>
      </c>
      <c r="B189" s="76"/>
      <c r="C189" s="76"/>
      <c r="D189" s="76"/>
      <c r="E189" s="77"/>
      <c r="F189" s="36">
        <f>SUM(F190:F191)</f>
        <v>684</v>
      </c>
      <c r="G189" s="36">
        <f>SUM(G190:G191)</f>
        <v>676.5</v>
      </c>
      <c r="H189" s="1"/>
    </row>
    <row r="190" spans="1:8" ht="30">
      <c r="A190" s="30" t="s">
        <v>84</v>
      </c>
      <c r="B190" s="37">
        <v>300</v>
      </c>
      <c r="C190" s="38" t="s">
        <v>136</v>
      </c>
      <c r="D190" s="38" t="s">
        <v>137</v>
      </c>
      <c r="E190" s="38" t="s">
        <v>161</v>
      </c>
      <c r="F190" s="39">
        <f>SUM('[1]Физическа куль'!D99)</f>
        <v>254</v>
      </c>
      <c r="G190" s="39">
        <v>246.5</v>
      </c>
      <c r="H190" s="1"/>
    </row>
    <row r="191" spans="1:8" ht="45">
      <c r="A191" s="30" t="s">
        <v>103</v>
      </c>
      <c r="B191" s="37">
        <v>300</v>
      </c>
      <c r="C191" s="38" t="s">
        <v>136</v>
      </c>
      <c r="D191" s="38" t="s">
        <v>137</v>
      </c>
      <c r="E191" s="38" t="s">
        <v>172</v>
      </c>
      <c r="F191" s="39">
        <f>SUM('[1]Физическа куль'!C99+'[1]Физическа куль'!E99)</f>
        <v>430</v>
      </c>
      <c r="G191" s="39">
        <v>430</v>
      </c>
      <c r="H191" s="1"/>
    </row>
    <row r="192" spans="1:8" ht="15">
      <c r="A192" s="78" t="s">
        <v>144</v>
      </c>
      <c r="B192" s="78"/>
      <c r="C192" s="78"/>
      <c r="D192" s="78"/>
      <c r="E192" s="79"/>
      <c r="F192" s="36">
        <f>SUM(F193)</f>
        <v>780</v>
      </c>
      <c r="G192" s="36">
        <f>SUM(G193)</f>
        <v>780</v>
      </c>
      <c r="H192" s="1"/>
    </row>
    <row r="193" spans="1:8" ht="45" customHeight="1">
      <c r="A193" s="51" t="s">
        <v>103</v>
      </c>
      <c r="B193" s="30">
        <v>300</v>
      </c>
      <c r="C193" s="30">
        <v>1202</v>
      </c>
      <c r="D193" s="30">
        <v>4579900</v>
      </c>
      <c r="E193" s="30">
        <v>621</v>
      </c>
      <c r="F193" s="31">
        <f>SUM('[1]Ср массовой инф'!C99)</f>
        <v>780</v>
      </c>
      <c r="G193" s="39">
        <v>780</v>
      </c>
      <c r="H193" s="1"/>
    </row>
    <row r="194" spans="1:8" ht="26.25" customHeight="1">
      <c r="A194" s="75" t="s">
        <v>23</v>
      </c>
      <c r="B194" s="76"/>
      <c r="C194" s="76"/>
      <c r="D194" s="76"/>
      <c r="E194" s="77"/>
      <c r="F194" s="46">
        <f>SUM(F195)</f>
        <v>161.6</v>
      </c>
      <c r="G194" s="46">
        <f>SUM(G195)</f>
        <v>161.6</v>
      </c>
      <c r="H194" s="1"/>
    </row>
    <row r="195" spans="1:8" ht="45" customHeight="1">
      <c r="A195" s="51" t="s">
        <v>103</v>
      </c>
      <c r="B195" s="30">
        <v>300</v>
      </c>
      <c r="C195" s="30">
        <v>1301</v>
      </c>
      <c r="D195" s="30">
        <v>650300</v>
      </c>
      <c r="E195" s="30">
        <v>730</v>
      </c>
      <c r="F195" s="31">
        <v>161.6</v>
      </c>
      <c r="G195" s="39">
        <v>161.6</v>
      </c>
      <c r="H195" s="1"/>
    </row>
    <row r="196" spans="1:8" ht="33" customHeight="1">
      <c r="A196" s="75" t="s">
        <v>214</v>
      </c>
      <c r="B196" s="76"/>
      <c r="C196" s="76"/>
      <c r="D196" s="76"/>
      <c r="E196" s="77"/>
      <c r="F196" s="36">
        <f>SUM(F197:F199)</f>
        <v>15488.5</v>
      </c>
      <c r="G196" s="36">
        <f>SUM(G197:G199)</f>
        <v>15488.5</v>
      </c>
      <c r="H196" s="1"/>
    </row>
    <row r="197" spans="1:8" ht="21" customHeight="1">
      <c r="A197" s="72" t="s">
        <v>103</v>
      </c>
      <c r="B197" s="37">
        <v>300</v>
      </c>
      <c r="C197" s="38" t="s">
        <v>138</v>
      </c>
      <c r="D197" s="38" t="s">
        <v>215</v>
      </c>
      <c r="E197" s="38" t="s">
        <v>216</v>
      </c>
      <c r="F197" s="39">
        <f>SUM('[1]Прил к фин пом2'!L5)</f>
        <v>13668.5</v>
      </c>
      <c r="G197" s="39">
        <v>13668.5</v>
      </c>
      <c r="H197" s="1"/>
    </row>
    <row r="198" spans="1:8" ht="24" customHeight="1">
      <c r="A198" s="73"/>
      <c r="B198" s="37">
        <v>300</v>
      </c>
      <c r="C198" s="38" t="s">
        <v>139</v>
      </c>
      <c r="D198" s="38" t="s">
        <v>140</v>
      </c>
      <c r="E198" s="38" t="s">
        <v>217</v>
      </c>
      <c r="F198" s="39">
        <f>SUM('[1]ПРИЛ'!L7)</f>
        <v>1700</v>
      </c>
      <c r="G198" s="39">
        <v>1700</v>
      </c>
      <c r="H198" s="1"/>
    </row>
    <row r="199" spans="1:8" ht="20.25" customHeight="1">
      <c r="A199" s="74"/>
      <c r="B199" s="37">
        <v>300</v>
      </c>
      <c r="C199" s="38" t="s">
        <v>141</v>
      </c>
      <c r="D199" s="38" t="s">
        <v>121</v>
      </c>
      <c r="E199" s="38" t="s">
        <v>176</v>
      </c>
      <c r="F199" s="39">
        <f>SUM('[1]ВСЕ что отдаем'!L18)</f>
        <v>120</v>
      </c>
      <c r="G199" s="39">
        <v>120</v>
      </c>
      <c r="H199" s="1"/>
    </row>
    <row r="200" spans="1:8" ht="15">
      <c r="A200" s="44" t="s">
        <v>142</v>
      </c>
      <c r="B200" s="37"/>
      <c r="C200" s="37"/>
      <c r="D200" s="37"/>
      <c r="E200" s="37"/>
      <c r="F200" s="36">
        <f>SUM(F9+F66+F96+F111+F149+F171+F196+F61+F189+F59+F192+F194)</f>
        <v>546562.92102</v>
      </c>
      <c r="G200" s="36">
        <f>SUM(G9+G66+G96+G111+G149+G171+G196+G61+G189+G59+G192+G194)</f>
        <v>501703</v>
      </c>
      <c r="H200" s="1"/>
    </row>
  </sheetData>
  <sheetProtection/>
  <mergeCells count="43">
    <mergeCell ref="A4:H4"/>
    <mergeCell ref="A5:H5"/>
    <mergeCell ref="A7:A8"/>
    <mergeCell ref="B7:B8"/>
    <mergeCell ref="C7:C8"/>
    <mergeCell ref="D7:D8"/>
    <mergeCell ref="E7:E8"/>
    <mergeCell ref="G7:G8"/>
    <mergeCell ref="F7:F8"/>
    <mergeCell ref="A9:E9"/>
    <mergeCell ref="A51:A57"/>
    <mergeCell ref="A59:E59"/>
    <mergeCell ref="A67:A87"/>
    <mergeCell ref="A10:A21"/>
    <mergeCell ref="A22:A28"/>
    <mergeCell ref="A29:A41"/>
    <mergeCell ref="A42:A50"/>
    <mergeCell ref="A88:A89"/>
    <mergeCell ref="A90:A94"/>
    <mergeCell ref="A96:E96"/>
    <mergeCell ref="A61:E61"/>
    <mergeCell ref="A63:A65"/>
    <mergeCell ref="A66:E66"/>
    <mergeCell ref="A97:A100"/>
    <mergeCell ref="A101:A104"/>
    <mergeCell ref="A105:A110"/>
    <mergeCell ref="A111:E111"/>
    <mergeCell ref="A112:A134"/>
    <mergeCell ref="A135:A142"/>
    <mergeCell ref="A196:E196"/>
    <mergeCell ref="A197:A199"/>
    <mergeCell ref="A171:E171"/>
    <mergeCell ref="A172:A174"/>
    <mergeCell ref="A175:A177"/>
    <mergeCell ref="A179:A182"/>
    <mergeCell ref="A183:A188"/>
    <mergeCell ref="A189:E189"/>
    <mergeCell ref="A143:A148"/>
    <mergeCell ref="A149:E149"/>
    <mergeCell ref="A192:E192"/>
    <mergeCell ref="A194:E194"/>
    <mergeCell ref="A150:A167"/>
    <mergeCell ref="A168:A17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1"/>
  <rowBreaks count="2" manualBreakCount="2">
    <brk id="65" max="6" man="1"/>
    <brk id="134" max="6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81"/>
  <sheetViews>
    <sheetView tabSelected="1" view="pageBreakPreview" zoomScale="60" zoomScalePageLayoutView="0" workbookViewId="0" topLeftCell="A1">
      <selection activeCell="D3" sqref="D3"/>
    </sheetView>
  </sheetViews>
  <sheetFormatPr defaultColWidth="9.33203125" defaultRowHeight="12.75"/>
  <cols>
    <col min="1" max="1" width="44.83203125" style="0" customWidth="1"/>
    <col min="2" max="2" width="9.66015625" style="0" customWidth="1"/>
    <col min="3" max="3" width="14.16015625" style="0" customWidth="1"/>
    <col min="4" max="4" width="22" style="0" customWidth="1"/>
    <col min="5" max="5" width="24.5" style="0" customWidth="1"/>
  </cols>
  <sheetData>
    <row r="1" spans="1:5" ht="15.75">
      <c r="A1" s="2"/>
      <c r="B1" s="2"/>
      <c r="C1" s="3" t="s">
        <v>221</v>
      </c>
      <c r="D1" s="3"/>
      <c r="E1" s="2"/>
    </row>
    <row r="2" spans="1:5" ht="15.75">
      <c r="A2" s="2"/>
      <c r="B2" s="2"/>
      <c r="C2" s="3" t="s">
        <v>10</v>
      </c>
      <c r="D2" s="3"/>
      <c r="E2" s="2"/>
    </row>
    <row r="3" spans="1:5" ht="15.75">
      <c r="A3" s="2"/>
      <c r="B3" s="2"/>
      <c r="C3" s="2"/>
      <c r="D3" s="2" t="s">
        <v>222</v>
      </c>
      <c r="E3" s="2"/>
    </row>
    <row r="4" spans="1:5" ht="15.75">
      <c r="A4" s="63" t="s">
        <v>156</v>
      </c>
      <c r="B4" s="63"/>
      <c r="C4" s="63"/>
      <c r="D4" s="63"/>
      <c r="E4" s="63"/>
    </row>
    <row r="5" spans="1:5" ht="15.75">
      <c r="A5" s="63" t="s">
        <v>143</v>
      </c>
      <c r="B5" s="63"/>
      <c r="C5" s="63"/>
      <c r="D5" s="63"/>
      <c r="E5" s="63"/>
    </row>
    <row r="6" spans="1:5" ht="15.75">
      <c r="A6" s="2"/>
      <c r="B6" s="2"/>
      <c r="C6" s="2"/>
      <c r="D6" s="2"/>
      <c r="E6" s="15" t="s">
        <v>5</v>
      </c>
    </row>
    <row r="7" spans="1:5" ht="12.75">
      <c r="A7" s="70" t="s">
        <v>0</v>
      </c>
      <c r="B7" s="70" t="s">
        <v>11</v>
      </c>
      <c r="C7" s="70" t="s">
        <v>12</v>
      </c>
      <c r="D7" s="70" t="s">
        <v>154</v>
      </c>
      <c r="E7" s="70" t="s">
        <v>155</v>
      </c>
    </row>
    <row r="8" spans="1:5" ht="108" customHeight="1">
      <c r="A8" s="71"/>
      <c r="B8" s="71"/>
      <c r="C8" s="71"/>
      <c r="D8" s="71"/>
      <c r="E8" s="71"/>
    </row>
    <row r="9" spans="1:5" ht="12.75" customHeight="1">
      <c r="A9" s="67"/>
      <c r="B9" s="68"/>
      <c r="C9" s="68"/>
      <c r="D9" s="68"/>
      <c r="E9" s="69"/>
    </row>
    <row r="10" spans="1:5" ht="15.75">
      <c r="A10" s="4" t="s">
        <v>6</v>
      </c>
      <c r="B10" s="5" t="s">
        <v>13</v>
      </c>
      <c r="C10" s="5" t="s">
        <v>13</v>
      </c>
      <c r="D10" s="6">
        <f>SUM(D12+D24+D27+D32+D35+D41+D45+D59+D206+D50+D56+D21+D53)</f>
        <v>546562.9</v>
      </c>
      <c r="E10" s="6">
        <f>SUM(E12+E24+E27+E32+E35+E41+E45+E59+E206+E50+E56+E21+E53)</f>
        <v>501703.00000000006</v>
      </c>
    </row>
    <row r="11" spans="1:5" ht="15.75">
      <c r="A11" s="64"/>
      <c r="B11" s="65"/>
      <c r="C11" s="65"/>
      <c r="D11" s="65"/>
      <c r="E11" s="66"/>
    </row>
    <row r="12" spans="1:6" ht="15.75" customHeight="1">
      <c r="A12" s="18" t="s">
        <v>4</v>
      </c>
      <c r="B12" s="5" t="s">
        <v>14</v>
      </c>
      <c r="C12" s="5" t="s">
        <v>13</v>
      </c>
      <c r="D12" s="6">
        <f>SUM(D13:D19)</f>
        <v>35083.9</v>
      </c>
      <c r="E12" s="6">
        <f>SUM(E13:E19)</f>
        <v>32669.300000000003</v>
      </c>
      <c r="F12" s="16"/>
    </row>
    <row r="13" spans="1:6" ht="31.5">
      <c r="A13" s="7" t="s">
        <v>15</v>
      </c>
      <c r="B13" s="8" t="s">
        <v>14</v>
      </c>
      <c r="C13" s="8" t="s">
        <v>16</v>
      </c>
      <c r="D13" s="9">
        <v>1330.9</v>
      </c>
      <c r="E13" s="9">
        <v>1166.5</v>
      </c>
      <c r="F13" s="16"/>
    </row>
    <row r="14" spans="1:12" ht="80.25" customHeight="1">
      <c r="A14" s="7" t="s">
        <v>17</v>
      </c>
      <c r="B14" s="8" t="s">
        <v>14</v>
      </c>
      <c r="C14" s="8" t="s">
        <v>18</v>
      </c>
      <c r="D14" s="9">
        <v>1364.4</v>
      </c>
      <c r="E14" s="9">
        <v>1123.9</v>
      </c>
      <c r="F14" s="16"/>
      <c r="L14" s="29"/>
    </row>
    <row r="15" spans="1:6" ht="64.5" customHeight="1">
      <c r="A15" s="7" t="s">
        <v>19</v>
      </c>
      <c r="B15" s="8" t="s">
        <v>14</v>
      </c>
      <c r="C15" s="8" t="s">
        <v>20</v>
      </c>
      <c r="D15" s="9">
        <v>2255.9</v>
      </c>
      <c r="E15" s="9">
        <v>2227.1</v>
      </c>
      <c r="F15" s="16"/>
    </row>
    <row r="16" spans="1:6" ht="18" customHeight="1">
      <c r="A16" s="7" t="s">
        <v>79</v>
      </c>
      <c r="B16" s="8" t="s">
        <v>14</v>
      </c>
      <c r="C16" s="8" t="s">
        <v>28</v>
      </c>
      <c r="D16" s="9">
        <v>1.1</v>
      </c>
      <c r="E16" s="9">
        <v>0</v>
      </c>
      <c r="F16" s="16"/>
    </row>
    <row r="17" spans="1:6" ht="33.75" customHeight="1">
      <c r="A17" s="7" t="s">
        <v>21</v>
      </c>
      <c r="B17" s="8" t="s">
        <v>14</v>
      </c>
      <c r="C17" s="8" t="s">
        <v>22</v>
      </c>
      <c r="D17" s="9">
        <v>5129</v>
      </c>
      <c r="E17" s="9">
        <v>4725.9</v>
      </c>
      <c r="F17" s="16"/>
    </row>
    <row r="18" spans="1:6" ht="33.75" customHeight="1">
      <c r="A18" s="7" t="s">
        <v>218</v>
      </c>
      <c r="B18" s="8" t="s">
        <v>14</v>
      </c>
      <c r="C18" s="8" t="s">
        <v>30</v>
      </c>
      <c r="D18" s="9">
        <v>773.5</v>
      </c>
      <c r="E18" s="9">
        <v>773.5</v>
      </c>
      <c r="F18" s="16"/>
    </row>
    <row r="19" spans="1:6" ht="31.5" customHeight="1">
      <c r="A19" s="7" t="s">
        <v>25</v>
      </c>
      <c r="B19" s="8" t="s">
        <v>14</v>
      </c>
      <c r="C19" s="8" t="s">
        <v>76</v>
      </c>
      <c r="D19" s="9">
        <v>24229.1</v>
      </c>
      <c r="E19" s="9">
        <v>22652.4</v>
      </c>
      <c r="F19" s="16"/>
    </row>
    <row r="20" spans="1:6" ht="14.25" customHeight="1">
      <c r="A20" s="90"/>
      <c r="B20" s="91"/>
      <c r="C20" s="91"/>
      <c r="D20" s="91"/>
      <c r="E20" s="92"/>
      <c r="F20" s="16"/>
    </row>
    <row r="21" spans="1:6" ht="17.25" customHeight="1">
      <c r="A21" s="22" t="s">
        <v>52</v>
      </c>
      <c r="B21" s="25" t="s">
        <v>16</v>
      </c>
      <c r="C21" s="25" t="s">
        <v>13</v>
      </c>
      <c r="D21" s="26">
        <f>SUM(D22)</f>
        <v>897.4</v>
      </c>
      <c r="E21" s="26">
        <f>SUM(E22)</f>
        <v>897.4</v>
      </c>
      <c r="F21" s="16"/>
    </row>
    <row r="22" spans="1:6" ht="31.5">
      <c r="A22" s="14" t="s">
        <v>55</v>
      </c>
      <c r="B22" s="24" t="s">
        <v>16</v>
      </c>
      <c r="C22" s="24" t="s">
        <v>18</v>
      </c>
      <c r="D22" s="23">
        <v>897.4</v>
      </c>
      <c r="E22" s="23">
        <v>897.4</v>
      </c>
      <c r="F22" s="16"/>
    </row>
    <row r="23" spans="1:6" ht="14.25" customHeight="1">
      <c r="A23" s="19"/>
      <c r="B23" s="20"/>
      <c r="C23" s="20"/>
      <c r="D23" s="20"/>
      <c r="E23" s="21"/>
      <c r="F23" s="16"/>
    </row>
    <row r="24" spans="1:6" ht="33" customHeight="1">
      <c r="A24" s="18" t="s">
        <v>26</v>
      </c>
      <c r="B24" s="5" t="s">
        <v>18</v>
      </c>
      <c r="C24" s="5" t="s">
        <v>13</v>
      </c>
      <c r="D24" s="6">
        <f>SUM(D25:D25)</f>
        <v>1154.3</v>
      </c>
      <c r="E24" s="6">
        <f>SUM(E25:E25)</f>
        <v>1111.9</v>
      </c>
      <c r="F24" s="16"/>
    </row>
    <row r="25" spans="1:6" ht="65.25" customHeight="1">
      <c r="A25" s="7" t="s">
        <v>43</v>
      </c>
      <c r="B25" s="8" t="s">
        <v>18</v>
      </c>
      <c r="C25" s="8" t="s">
        <v>35</v>
      </c>
      <c r="D25" s="9">
        <v>1154.3</v>
      </c>
      <c r="E25" s="9">
        <v>1111.9</v>
      </c>
      <c r="F25" s="16"/>
    </row>
    <row r="26" spans="1:6" ht="15.75">
      <c r="A26" s="90"/>
      <c r="B26" s="91"/>
      <c r="C26" s="91"/>
      <c r="D26" s="91"/>
      <c r="E26" s="92"/>
      <c r="F26" s="16"/>
    </row>
    <row r="27" spans="1:6" ht="18.75" customHeight="1">
      <c r="A27" s="18" t="s">
        <v>7</v>
      </c>
      <c r="B27" s="5" t="s">
        <v>20</v>
      </c>
      <c r="C27" s="5" t="s">
        <v>13</v>
      </c>
      <c r="D27" s="6">
        <f>SUM(D28:D30)</f>
        <v>63214.3</v>
      </c>
      <c r="E27" s="6">
        <f>SUM(E28:E30)</f>
        <v>61595.5</v>
      </c>
      <c r="F27" s="16"/>
    </row>
    <row r="28" spans="1:6" ht="20.25" customHeight="1">
      <c r="A28" s="7" t="s">
        <v>27</v>
      </c>
      <c r="B28" s="8" t="s">
        <v>20</v>
      </c>
      <c r="C28" s="8" t="s">
        <v>28</v>
      </c>
      <c r="D28" s="9">
        <v>54853.7</v>
      </c>
      <c r="E28" s="9">
        <v>53435.2</v>
      </c>
      <c r="F28" s="16"/>
    </row>
    <row r="29" spans="1:6" ht="32.25" customHeight="1">
      <c r="A29" s="7" t="s">
        <v>77</v>
      </c>
      <c r="B29" s="8" t="s">
        <v>20</v>
      </c>
      <c r="C29" s="8" t="s">
        <v>35</v>
      </c>
      <c r="D29" s="9">
        <v>7265.8</v>
      </c>
      <c r="E29" s="9">
        <v>7244</v>
      </c>
      <c r="F29" s="16"/>
    </row>
    <row r="30" spans="1:6" ht="33.75" customHeight="1">
      <c r="A30" s="7" t="s">
        <v>57</v>
      </c>
      <c r="B30" s="8" t="s">
        <v>20</v>
      </c>
      <c r="C30" s="8" t="s">
        <v>56</v>
      </c>
      <c r="D30" s="9">
        <v>1094.8</v>
      </c>
      <c r="E30" s="9">
        <v>916.3</v>
      </c>
      <c r="F30" s="16"/>
    </row>
    <row r="31" spans="1:6" ht="15.75">
      <c r="A31" s="90"/>
      <c r="B31" s="91"/>
      <c r="C31" s="91"/>
      <c r="D31" s="91"/>
      <c r="E31" s="92"/>
      <c r="F31" s="16"/>
    </row>
    <row r="32" spans="1:6" ht="23.25" customHeight="1">
      <c r="A32" s="18" t="s">
        <v>8</v>
      </c>
      <c r="B32" s="5" t="s">
        <v>28</v>
      </c>
      <c r="C32" s="5" t="s">
        <v>13</v>
      </c>
      <c r="D32" s="6">
        <f>SUM(D33:D33)</f>
        <v>147026.8</v>
      </c>
      <c r="E32" s="6">
        <f>SUM(E33:E33)</f>
        <v>128836.5</v>
      </c>
      <c r="F32" s="16"/>
    </row>
    <row r="33" spans="1:6" ht="31.5" customHeight="1">
      <c r="A33" s="7" t="s">
        <v>29</v>
      </c>
      <c r="B33" s="8" t="s">
        <v>28</v>
      </c>
      <c r="C33" s="8" t="s">
        <v>16</v>
      </c>
      <c r="D33" s="9">
        <v>147026.8</v>
      </c>
      <c r="E33" s="9">
        <v>128836.5</v>
      </c>
      <c r="F33" s="16"/>
    </row>
    <row r="34" spans="1:6" ht="15.75">
      <c r="A34" s="90"/>
      <c r="B34" s="91"/>
      <c r="C34" s="91"/>
      <c r="D34" s="91"/>
      <c r="E34" s="92"/>
      <c r="F34" s="16"/>
    </row>
    <row r="35" spans="1:6" ht="17.25" customHeight="1">
      <c r="A35" s="18" t="s">
        <v>1</v>
      </c>
      <c r="B35" s="5" t="s">
        <v>30</v>
      </c>
      <c r="C35" s="5" t="s">
        <v>13</v>
      </c>
      <c r="D35" s="6">
        <f>SUM(D36:D39)</f>
        <v>249980.19999999998</v>
      </c>
      <c r="E35" s="6">
        <f>SUM(E36:E39)</f>
        <v>233940</v>
      </c>
      <c r="F35" s="16"/>
    </row>
    <row r="36" spans="1:6" ht="19.5" customHeight="1">
      <c r="A36" s="7" t="s">
        <v>31</v>
      </c>
      <c r="B36" s="8" t="s">
        <v>30</v>
      </c>
      <c r="C36" s="8" t="s">
        <v>14</v>
      </c>
      <c r="D36" s="9">
        <v>84516.3</v>
      </c>
      <c r="E36" s="9">
        <v>73160.5</v>
      </c>
      <c r="F36" s="16"/>
    </row>
    <row r="37" spans="1:6" ht="19.5" customHeight="1">
      <c r="A37" s="7" t="s">
        <v>32</v>
      </c>
      <c r="B37" s="8" t="s">
        <v>30</v>
      </c>
      <c r="C37" s="8" t="s">
        <v>16</v>
      </c>
      <c r="D37" s="9">
        <v>150718.7</v>
      </c>
      <c r="E37" s="9">
        <v>146567.2</v>
      </c>
      <c r="F37" s="16"/>
    </row>
    <row r="38" spans="1:6" ht="31.5" customHeight="1">
      <c r="A38" s="7" t="s">
        <v>33</v>
      </c>
      <c r="B38" s="8" t="s">
        <v>30</v>
      </c>
      <c r="C38" s="8" t="s">
        <v>30</v>
      </c>
      <c r="D38" s="9">
        <v>2240.9</v>
      </c>
      <c r="E38" s="9">
        <v>2124.8</v>
      </c>
      <c r="F38" s="16"/>
    </row>
    <row r="39" spans="1:6" ht="32.25" customHeight="1">
      <c r="A39" s="7" t="s">
        <v>34</v>
      </c>
      <c r="B39" s="8" t="s">
        <v>30</v>
      </c>
      <c r="C39" s="8" t="s">
        <v>35</v>
      </c>
      <c r="D39" s="9">
        <v>12504.3</v>
      </c>
      <c r="E39" s="9">
        <v>12087.5</v>
      </c>
      <c r="F39" s="16"/>
    </row>
    <row r="40" spans="1:6" ht="11.25" customHeight="1">
      <c r="A40" s="90"/>
      <c r="B40" s="91"/>
      <c r="C40" s="91"/>
      <c r="D40" s="91"/>
      <c r="E40" s="92"/>
      <c r="F40" s="16"/>
    </row>
    <row r="41" spans="1:6" ht="15.75">
      <c r="A41" s="18" t="s">
        <v>63</v>
      </c>
      <c r="B41" s="5" t="s">
        <v>36</v>
      </c>
      <c r="C41" s="5" t="s">
        <v>13</v>
      </c>
      <c r="D41" s="6">
        <f>SUM(D42:D43)</f>
        <v>15732.6</v>
      </c>
      <c r="E41" s="6">
        <f>SUM(E42:E43)</f>
        <v>14869.9</v>
      </c>
      <c r="F41" s="16"/>
    </row>
    <row r="42" spans="1:6" ht="21" customHeight="1">
      <c r="A42" s="7" t="s">
        <v>37</v>
      </c>
      <c r="B42" s="8" t="s">
        <v>36</v>
      </c>
      <c r="C42" s="8" t="s">
        <v>14</v>
      </c>
      <c r="D42" s="9">
        <v>14288.6</v>
      </c>
      <c r="E42" s="9">
        <v>13429.3</v>
      </c>
      <c r="F42" s="16"/>
    </row>
    <row r="43" spans="1:6" ht="29.25" customHeight="1">
      <c r="A43" s="7" t="s">
        <v>64</v>
      </c>
      <c r="B43" s="8" t="s">
        <v>36</v>
      </c>
      <c r="C43" s="8" t="s">
        <v>20</v>
      </c>
      <c r="D43" s="9">
        <v>1444</v>
      </c>
      <c r="E43" s="9">
        <v>1440.6</v>
      </c>
      <c r="F43" s="16"/>
    </row>
    <row r="44" spans="1:6" ht="15.75">
      <c r="A44" s="90"/>
      <c r="B44" s="91"/>
      <c r="C44" s="91"/>
      <c r="D44" s="91"/>
      <c r="E44" s="92"/>
      <c r="F44" s="16"/>
    </row>
    <row r="45" spans="1:6" ht="15.75">
      <c r="A45" s="17" t="s">
        <v>2</v>
      </c>
      <c r="B45" s="5" t="s">
        <v>39</v>
      </c>
      <c r="C45" s="5" t="s">
        <v>13</v>
      </c>
      <c r="D45" s="6">
        <f>SUM(D46:D48)</f>
        <v>16359.300000000001</v>
      </c>
      <c r="E45" s="6">
        <f>SUM(E46:E48)</f>
        <v>10675.9</v>
      </c>
      <c r="F45" s="16"/>
    </row>
    <row r="46" spans="1:6" ht="18.75" customHeight="1">
      <c r="A46" s="10" t="s">
        <v>40</v>
      </c>
      <c r="B46" s="8" t="s">
        <v>39</v>
      </c>
      <c r="C46" s="8" t="s">
        <v>14</v>
      </c>
      <c r="D46" s="9">
        <v>2358.8</v>
      </c>
      <c r="E46" s="9">
        <v>2287.8</v>
      </c>
      <c r="F46" s="16"/>
    </row>
    <row r="47" spans="1:6" ht="17.25" customHeight="1">
      <c r="A47" s="10" t="s">
        <v>41</v>
      </c>
      <c r="B47" s="8" t="s">
        <v>39</v>
      </c>
      <c r="C47" s="8" t="s">
        <v>18</v>
      </c>
      <c r="D47" s="9">
        <v>11688.6</v>
      </c>
      <c r="E47" s="9">
        <v>6076.2</v>
      </c>
      <c r="F47" s="16"/>
    </row>
    <row r="48" spans="1:6" ht="18.75" customHeight="1">
      <c r="A48" s="7" t="s">
        <v>42</v>
      </c>
      <c r="B48" s="8" t="s">
        <v>39</v>
      </c>
      <c r="C48" s="8" t="s">
        <v>20</v>
      </c>
      <c r="D48" s="9">
        <v>2311.9</v>
      </c>
      <c r="E48" s="9">
        <v>2311.9</v>
      </c>
      <c r="F48" s="16"/>
    </row>
    <row r="49" spans="1:6" ht="15.75">
      <c r="A49" s="90"/>
      <c r="B49" s="91"/>
      <c r="C49" s="91"/>
      <c r="D49" s="91"/>
      <c r="E49" s="92"/>
      <c r="F49" s="16"/>
    </row>
    <row r="50" spans="1:6" ht="18.75" customHeight="1">
      <c r="A50" s="4" t="s">
        <v>38</v>
      </c>
      <c r="B50" s="5" t="s">
        <v>24</v>
      </c>
      <c r="C50" s="5" t="s">
        <v>13</v>
      </c>
      <c r="D50" s="27">
        <f>SUM(D51)</f>
        <v>684</v>
      </c>
      <c r="E50" s="27">
        <f>SUM(E51)</f>
        <v>676.5</v>
      </c>
      <c r="F50" s="16"/>
    </row>
    <row r="51" spans="1:6" ht="36.75" customHeight="1">
      <c r="A51" s="7" t="s">
        <v>58</v>
      </c>
      <c r="B51" s="8" t="s">
        <v>24</v>
      </c>
      <c r="C51" s="8" t="s">
        <v>28</v>
      </c>
      <c r="D51" s="9">
        <v>684</v>
      </c>
      <c r="E51" s="9">
        <v>676.5</v>
      </c>
      <c r="F51" s="16"/>
    </row>
    <row r="52" spans="1:6" ht="15.75">
      <c r="A52" s="19"/>
      <c r="B52" s="20"/>
      <c r="C52" s="20"/>
      <c r="D52" s="20"/>
      <c r="E52" s="21"/>
      <c r="F52" s="16"/>
    </row>
    <row r="53" spans="1:6" ht="15.75">
      <c r="A53" s="26" t="s">
        <v>144</v>
      </c>
      <c r="B53" s="23">
        <v>12</v>
      </c>
      <c r="C53" s="5" t="s">
        <v>13</v>
      </c>
      <c r="D53" s="26">
        <f>SUM(D54:D54)</f>
        <v>780</v>
      </c>
      <c r="E53" s="26">
        <f>SUM(E54:E54)</f>
        <v>780</v>
      </c>
      <c r="F53" s="16"/>
    </row>
    <row r="54" spans="1:6" ht="15.75" customHeight="1">
      <c r="A54" s="23" t="s">
        <v>145</v>
      </c>
      <c r="B54" s="24">
        <v>12</v>
      </c>
      <c r="C54" s="24" t="s">
        <v>16</v>
      </c>
      <c r="D54" s="23">
        <v>780</v>
      </c>
      <c r="E54" s="23">
        <v>780</v>
      </c>
      <c r="F54" s="16"/>
    </row>
    <row r="55" spans="1:6" ht="15.75">
      <c r="A55" s="19"/>
      <c r="B55" s="20"/>
      <c r="C55" s="20"/>
      <c r="D55" s="20"/>
      <c r="E55" s="21"/>
      <c r="F55" s="16"/>
    </row>
    <row r="56" spans="1:6" ht="31.5">
      <c r="A56" s="22" t="s">
        <v>23</v>
      </c>
      <c r="B56" s="26">
        <v>13</v>
      </c>
      <c r="C56" s="25" t="s">
        <v>13</v>
      </c>
      <c r="D56" s="27">
        <f>SUM(D57)</f>
        <v>161.6</v>
      </c>
      <c r="E56" s="26">
        <f>SUM(E57)</f>
        <v>161.6</v>
      </c>
      <c r="F56" s="16"/>
    </row>
    <row r="57" spans="1:6" ht="32.25" customHeight="1">
      <c r="A57" s="28" t="s">
        <v>59</v>
      </c>
      <c r="B57" s="23">
        <v>13</v>
      </c>
      <c r="C57" s="24" t="s">
        <v>14</v>
      </c>
      <c r="D57" s="40">
        <v>161.6</v>
      </c>
      <c r="E57" s="23">
        <v>161.6</v>
      </c>
      <c r="F57" s="16"/>
    </row>
    <row r="58" spans="1:6" ht="15.75">
      <c r="A58" s="19"/>
      <c r="B58" s="20"/>
      <c r="C58" s="20"/>
      <c r="D58" s="20"/>
      <c r="E58" s="21"/>
      <c r="F58" s="16"/>
    </row>
    <row r="59" spans="1:6" ht="62.25" customHeight="1">
      <c r="A59" s="18" t="s">
        <v>60</v>
      </c>
      <c r="B59" s="11">
        <v>14</v>
      </c>
      <c r="C59" s="5" t="s">
        <v>13</v>
      </c>
      <c r="D59" s="6">
        <f>SUM(D60:D62)</f>
        <v>15488.5</v>
      </c>
      <c r="E59" s="6">
        <f>SUM(E60:E62)</f>
        <v>15488.5</v>
      </c>
      <c r="F59" s="16"/>
    </row>
    <row r="60" spans="1:6" ht="93.75" customHeight="1">
      <c r="A60" s="7" t="s">
        <v>61</v>
      </c>
      <c r="B60" s="12">
        <v>14</v>
      </c>
      <c r="C60" s="8" t="s">
        <v>14</v>
      </c>
      <c r="D60" s="9">
        <v>13668.5</v>
      </c>
      <c r="E60" s="9">
        <v>13668.5</v>
      </c>
      <c r="F60" s="16"/>
    </row>
    <row r="61" spans="1:6" ht="18" customHeight="1">
      <c r="A61" s="7" t="s">
        <v>62</v>
      </c>
      <c r="B61" s="12">
        <v>14</v>
      </c>
      <c r="C61" s="8" t="s">
        <v>16</v>
      </c>
      <c r="D61" s="9">
        <v>1700</v>
      </c>
      <c r="E61" s="9">
        <v>1700</v>
      </c>
      <c r="F61" s="16"/>
    </row>
    <row r="62" spans="1:6" ht="31.5">
      <c r="A62" s="7" t="s">
        <v>78</v>
      </c>
      <c r="B62" s="12">
        <v>14</v>
      </c>
      <c r="C62" s="8" t="s">
        <v>18</v>
      </c>
      <c r="D62" s="9">
        <v>120</v>
      </c>
      <c r="E62" s="9">
        <v>120</v>
      </c>
      <c r="F62" s="16"/>
    </row>
    <row r="63" spans="2:5" ht="12.75">
      <c r="B63" s="13"/>
      <c r="C63" s="13"/>
      <c r="D63" s="13"/>
      <c r="E63" s="13"/>
    </row>
    <row r="64" spans="2:5" ht="12.75">
      <c r="B64" s="13"/>
      <c r="C64" s="13"/>
      <c r="D64" s="13"/>
      <c r="E64" s="13"/>
    </row>
    <row r="65" spans="2:5" ht="12.75">
      <c r="B65" s="13"/>
      <c r="C65" s="13"/>
      <c r="D65" s="13"/>
      <c r="E65" s="13"/>
    </row>
    <row r="66" spans="2:5" ht="12.75">
      <c r="B66" s="13"/>
      <c r="C66" s="13"/>
      <c r="D66" s="13"/>
      <c r="E66" s="13"/>
    </row>
    <row r="67" spans="2:5" ht="12.75">
      <c r="B67" s="13"/>
      <c r="C67" s="13"/>
      <c r="D67" s="13"/>
      <c r="E67" s="13"/>
    </row>
    <row r="68" spans="2:5" ht="12.75">
      <c r="B68" s="13"/>
      <c r="C68" s="13"/>
      <c r="D68" s="13"/>
      <c r="E68" s="13"/>
    </row>
    <row r="69" spans="2:5" ht="12.75">
      <c r="B69" s="13"/>
      <c r="C69" s="13"/>
      <c r="D69" s="13"/>
      <c r="E69" s="13"/>
    </row>
    <row r="70" spans="2:5" ht="12.75">
      <c r="B70" s="13"/>
      <c r="C70" s="13"/>
      <c r="D70" s="13"/>
      <c r="E70" s="13"/>
    </row>
    <row r="71" spans="2:5" ht="12.75">
      <c r="B71" s="13"/>
      <c r="C71" s="13"/>
      <c r="D71" s="13"/>
      <c r="E71" s="13"/>
    </row>
    <row r="72" spans="2:5" ht="12.75">
      <c r="B72" s="13"/>
      <c r="C72" s="13"/>
      <c r="D72" s="13"/>
      <c r="E72" s="13"/>
    </row>
    <row r="73" spans="2:5" ht="12.75">
      <c r="B73" s="13"/>
      <c r="C73" s="13"/>
      <c r="D73" s="13"/>
      <c r="E73" s="13"/>
    </row>
    <row r="74" spans="2:5" ht="12.75">
      <c r="B74" s="13"/>
      <c r="C74" s="13"/>
      <c r="D74" s="13"/>
      <c r="E74" s="13"/>
    </row>
    <row r="75" spans="2:5" ht="12.75">
      <c r="B75" s="13"/>
      <c r="C75" s="13"/>
      <c r="D75" s="13"/>
      <c r="E75" s="13"/>
    </row>
    <row r="76" spans="2:5" ht="12.75">
      <c r="B76" s="13"/>
      <c r="C76" s="13"/>
      <c r="D76" s="13"/>
      <c r="E76" s="13"/>
    </row>
    <row r="77" spans="2:5" ht="12.75">
      <c r="B77" s="13"/>
      <c r="C77" s="13"/>
      <c r="D77" s="13"/>
      <c r="E77" s="13"/>
    </row>
    <row r="78" spans="2:5" ht="12.75">
      <c r="B78" s="13"/>
      <c r="C78" s="13"/>
      <c r="D78" s="13"/>
      <c r="E78" s="13"/>
    </row>
    <row r="79" spans="2:5" ht="12.75">
      <c r="B79" s="13"/>
      <c r="C79" s="13"/>
      <c r="D79" s="13"/>
      <c r="E79" s="13"/>
    </row>
    <row r="80" spans="2:5" ht="12.75">
      <c r="B80" s="13"/>
      <c r="C80" s="13"/>
      <c r="D80" s="13"/>
      <c r="E80" s="13"/>
    </row>
    <row r="81" spans="2:5" ht="12.75">
      <c r="B81" s="13"/>
      <c r="C81" s="13"/>
      <c r="D81" s="13"/>
      <c r="E81" s="13"/>
    </row>
  </sheetData>
  <sheetProtection/>
  <mergeCells count="16">
    <mergeCell ref="A4:E4"/>
    <mergeCell ref="A5:E5"/>
    <mergeCell ref="A11:E11"/>
    <mergeCell ref="A20:E20"/>
    <mergeCell ref="A9:E9"/>
    <mergeCell ref="A7:A8"/>
    <mergeCell ref="B7:B8"/>
    <mergeCell ref="C7:C8"/>
    <mergeCell ref="D7:D8"/>
    <mergeCell ref="E7:E8"/>
    <mergeCell ref="A49:E49"/>
    <mergeCell ref="A26:E26"/>
    <mergeCell ref="A31:E31"/>
    <mergeCell ref="A34:E34"/>
    <mergeCell ref="A44:E44"/>
    <mergeCell ref="A40:E40"/>
  </mergeCells>
  <printOptions/>
  <pageMargins left="1.3779527559055118" right="0.3937007874015748" top="0.1968503937007874" bottom="0.1968503937007874" header="0.5118110236220472" footer="0.5118110236220472"/>
  <pageSetup horizontalDpi="600" verticalDpi="600" orientation="portrait" paperSize="9" scale="76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ELTA&amp;K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Кортунова</dc:creator>
  <cp:keywords/>
  <dc:description/>
  <cp:lastModifiedBy>Пользователь</cp:lastModifiedBy>
  <cp:lastPrinted>2015-02-24T13:12:12Z</cp:lastPrinted>
  <dcterms:created xsi:type="dcterms:W3CDTF">2002-10-16T04:41:39Z</dcterms:created>
  <dcterms:modified xsi:type="dcterms:W3CDTF">2016-03-16T07:36:12Z</dcterms:modified>
  <cp:category/>
  <cp:version/>
  <cp:contentType/>
  <cp:contentStatus/>
</cp:coreProperties>
</file>