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Area" localSheetId="0">'2016'!$A$1:$E$95</definedName>
  </definedNames>
  <calcPr fullCalcOnLoad="1"/>
</workbook>
</file>

<file path=xl/sharedStrings.xml><?xml version="1.0" encoding="utf-8"?>
<sst xmlns="http://schemas.openxmlformats.org/spreadsheetml/2006/main" count="182" uniqueCount="171">
  <si>
    <t>Совета МО "Черноярский район"</t>
  </si>
  <si>
    <t>Наименование показателей</t>
  </si>
  <si>
    <t>Коды бюджетной классификации</t>
  </si>
  <si>
    <t>000 1 05 00000 00 0000 000</t>
  </si>
  <si>
    <t>000 1 08 00000 00 0000 000</t>
  </si>
  <si>
    <t>000 1 08 03010 01 0000 110</t>
  </si>
  <si>
    <t>000 1 11 00000 00 0000 000</t>
  </si>
  <si>
    <t>000 1 11 05035 05 0000 120</t>
  </si>
  <si>
    <t>000 1 14 00000 00 0000 000</t>
  </si>
  <si>
    <t>000 1 16 00000 00 0000 000</t>
  </si>
  <si>
    <t>1.Безвозмездные поступления от  других бюджетов бюджетной системы РФ</t>
  </si>
  <si>
    <t>Всего доходов</t>
  </si>
  <si>
    <t>8.Штрафные санкции, возмещение ущерба</t>
  </si>
  <si>
    <t>000 1 01 02000010000 110</t>
  </si>
  <si>
    <t xml:space="preserve">1.5.Прочие безвозмездные поступления от других бюджетов бюджетной системы </t>
  </si>
  <si>
    <t>1.4.Иные межбюджетные трансферты</t>
  </si>
  <si>
    <t>000 1 01 02010 01 0000 110</t>
  </si>
  <si>
    <t>000 1 01 02020 01 0000 110</t>
  </si>
  <si>
    <t>000 100 00000 00 0000 000</t>
  </si>
  <si>
    <t>I.НАЛОГОВЫЕ И НЕНАЛОГОВЫЕ ДОХОДЫ:</t>
  </si>
  <si>
    <t>000 1 01 02030 01 0000 110</t>
  </si>
  <si>
    <t>1.6.Прочие безвозмездные поступления в бюджеты муниципальных районов</t>
  </si>
  <si>
    <t>000 1 11 05013 10 0000 120</t>
  </si>
  <si>
    <t>Доходы  бюджета МО "Черноярский район" на 2016 год</t>
  </si>
  <si>
    <t>000 1 05 01050 01 0000 110</t>
  </si>
  <si>
    <t>000 1 05 01011 01 0000 110</t>
  </si>
  <si>
    <t>000 1 05 01021 01 0000 110</t>
  </si>
  <si>
    <t xml:space="preserve"> 000 1 12  00000 00 0000 000</t>
  </si>
  <si>
    <t>1.1. 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НК РФ</t>
  </si>
  <si>
    <t>1.2.Субсидии бюджетам бюджетной системы РФ (межбюджетные субсидии)</t>
  </si>
  <si>
    <t>7. Доходы от продажи материальных и  нематериальных активов</t>
  </si>
  <si>
    <t>000 1 01 02040 01 0000 110</t>
  </si>
  <si>
    <t>2. Налоги на товары (работы, услуги) реализованные на территории Российской Федерации</t>
  </si>
  <si>
    <t>000 1 03 00000 00 0000 000</t>
  </si>
  <si>
    <t>3.Налоги на совокупный доход</t>
  </si>
  <si>
    <t>3.2.Единый сельскохозяйственный налог</t>
  </si>
  <si>
    <t>3.3.Налог, взимаемый с налогоплательщиков, выбравших в качестве объекта налогооблажения доходы</t>
  </si>
  <si>
    <t>3.4.Налог, взимаемый с налогоплательщиков, выбравших в качестве объекта налогооблажения доходы, уменьшенные на величину расходов</t>
  </si>
  <si>
    <t>7.1. Доходы от реализации имущества находящегося в  собственности муниципальных районов (за исключением имущества муниципальных бюджетных и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</si>
  <si>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000 202 02 999 05 0000 151</t>
  </si>
  <si>
    <t>000 202 03 000 00 0000 151</t>
  </si>
  <si>
    <t>000 202 02 000 00 0000 151</t>
  </si>
  <si>
    <t>000 202 00 000 00 0000 000</t>
  </si>
  <si>
    <t>000 200 00 000 00 0000 000</t>
  </si>
  <si>
    <t>000 202 03 015 05 0000 151</t>
  </si>
  <si>
    <t>000 202 03 024 05 0000 151</t>
  </si>
  <si>
    <t>000 202 03 029 05 0000 151</t>
  </si>
  <si>
    <t>000 202 04 014 05 0000 151</t>
  </si>
  <si>
    <t>000 202 04 025 05 0000 151</t>
  </si>
  <si>
    <t>1.7.Доходы бюджетов муниципальных районов от  возврата организациями остатков субсидий прощлых лет</t>
  </si>
  <si>
    <t>1.8.Доходы бюджетов муниципальных районов от  возврата бюджетами бюджетной системы РФ остатков субсидий,субвенций и иных межбюджетных трансфертов, имеющих целевое назначение, прощлых лет</t>
  </si>
  <si>
    <t>1.9.Возврат остатков субсидий,субвенций и иных межбюджетных трансфертов, имеющих целевое назначение ,прошлых лет бюджетов муниципальных районов</t>
  </si>
  <si>
    <t xml:space="preserve">000 207 05 000 05 0000 180 </t>
  </si>
  <si>
    <t>000 219 05 000 05 0000 151</t>
  </si>
  <si>
    <t>000 218 05 000 05 0000 180</t>
  </si>
  <si>
    <t>000 218 05 000 05 0000 151</t>
  </si>
  <si>
    <t>Дотация на выравнивание бюджетной обеспеченности</t>
  </si>
  <si>
    <t>Дотация на поддержку мер по обеспечению сбалансированности бюджета</t>
  </si>
  <si>
    <t>II. БЕЗВОЗМЕЗДНЫЕ ПОСТУПЛЕНИЯ</t>
  </si>
  <si>
    <t xml:space="preserve">Субсидия бюджетам муниципальных районов из бюджета Астраханмкой области муниципальным образованиям Астраханской области  на закупку топлива(мазута, печного топлива) на очередной отопительный сезон </t>
  </si>
  <si>
    <t xml:space="preserve">Субвенция бюджетам муниципальных районов на выполнение государственных полномочий по осуществлению первичного воинского учета на территориях, где отсутствуют военные комиссариаты </t>
  </si>
  <si>
    <t>Субвенция бюджетам муниципальных районов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</t>
  </si>
  <si>
    <t>Субвенция бюджетам муниципальных районов, предоставляемая местным бюджетам из бюджета Астраханской области для осуществления отдельных государственых полномочий по поддержке сельскохозяйственного производства</t>
  </si>
  <si>
    <t>Субвенция бюджетам муниципальных районов, предоставляемая органами местного самоуправления из бюджета Астраханской области для осуществления отдельных государственных полномочий Астраханской области санитарно-эпидемологического благополучия населения</t>
  </si>
  <si>
    <t>Субвенция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организациях</t>
  </si>
  <si>
    <t>Субвенция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мунициальных общеобразовательных организациях</t>
  </si>
  <si>
    <t>Субвенция бюджетам муниципальных районов на выплату компенсации части родительской платы за присмотр и уход за детьми в муниципальных образовательных организациях и иных образовательных организациях, реализующих образовательную программу дошкольного образования</t>
  </si>
  <si>
    <t xml:space="preserve">Субвенция бюджетам муниципальных районов на выполнение государственных полномочий по выравниванию бюджетной обеспеченности поселений за счет средств бюджета Астраханской области </t>
  </si>
  <si>
    <t>000 202 03 999 05 0000 151</t>
  </si>
  <si>
    <t>Иные межбюджетные трансферты передаваемые бюджетам муниципальных районов из бюджета Астраханской области муниципальным образованиям Астраханской области на комплектование книжных фондов библиотек муниципальных образований Астраханской области</t>
  </si>
  <si>
    <t>Иные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</si>
  <si>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000 202 03 007 05 0000 151</t>
  </si>
  <si>
    <t>Субвенция бюджетам муниципальных районов, предоставляемая местным бюджетам из бюджета Астраханской области на выполнение государственных полномочий по составлению списков кандидатов в присяжные заседатели</t>
  </si>
  <si>
    <t xml:space="preserve">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</si>
  <si>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000 1 03 02230 01 0000 110</t>
  </si>
  <si>
    <t>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</si>
  <si>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</si>
  <si>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 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предпринимателей,нотариуосв,занимающихся частной практикой,адвокатов,учредивших адвокатские кабинеты и других лиц,занимающихся частной практикой в соответствии со статьей 227 НК РФ</t>
  </si>
  <si>
    <t>1.3. Налог на доходы физических лиц с доходов, полученных физическими лицами в соответствии со статьей 228 НК РФ</t>
  </si>
  <si>
    <t>1.4. Налог на доходы физических лиц в виде фиксированных авансовых платежей  с доходов, полученных физическими лицами , являющимися  иностранными гражданами, осуществляющими трудовую деятельность по найму у физических лиц на основании патента в соответствии со ст.227.1 НК РФ</t>
  </si>
  <si>
    <t>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</si>
  <si>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000 1 03 02250 01 0000 110</t>
  </si>
  <si>
    <t>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</si>
  <si>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000 1 03 02260 01 0000 110</t>
  </si>
  <si>
    <t>3.1.Единый налог на вмененый доход для отдельных  видов деятельности</t>
  </si>
  <si>
    <t>000 1 05 02010 02 0000 110</t>
  </si>
  <si>
    <t>000 1 05 03010 01 0000 110</t>
  </si>
  <si>
    <t xml:space="preserve">4. Государственная пошлина </t>
  </si>
  <si>
    <t>1. Налог на доходы физических лиц</t>
  </si>
  <si>
    <t>4.1.Государственная пошлина по делам,рассматриваемым в судах общей юрисдикции, мировыми судьями (за исключением Верховного Суда Российской Федерации)</t>
  </si>
  <si>
    <t>5. Доходы от использования имущества, находящегося     в государственной и муниципальной собственности</t>
  </si>
  <si>
    <t>6. Платежи при пользовании природными ресурсами</t>
  </si>
  <si>
    <t>6.1.  Плата за выбросы загрязняющих веществ в атмосферный вохдух стационарными объектами</t>
  </si>
  <si>
    <t>000 1 12 01010 01 0000 120</t>
  </si>
  <si>
    <t>6.2. Плата за выбросы загрязняющих веществ в атмосферный воздух передвижными объектами</t>
  </si>
  <si>
    <t>000 1 12 01020 01 0000 120</t>
  </si>
  <si>
    <t>6.3. Плата за размещение отходов производства и потребления</t>
  </si>
  <si>
    <t>000 1 12 01040 01 0000 120</t>
  </si>
  <si>
    <t>000 1 16 06000 01 0000 140</t>
  </si>
  <si>
    <t>000 1 16 25030 01 0000 140</t>
  </si>
  <si>
    <t>000 1 16 25050 01 0000 140</t>
  </si>
  <si>
    <t>000 1 16 25060 01 0000 140</t>
  </si>
  <si>
    <t>000 1 16 28000 01 0000 140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</si>
  <si>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</si>
  <si>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</si>
  <si>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</si>
  <si>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</si>
  <si>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</si>
  <si>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</si>
  <si>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</si>
  <si>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</si>
  <si>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</si>
  <si>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</si>
  <si>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</si>
  <si>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000  1  16  25020  01  0000  140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</si>
  <si>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</si>
  <si>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</si>
  <si>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</si>
  <si>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</si>
  <si>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</si>
  <si>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</si>
  <si>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</si>
  <si>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</si>
  <si>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</si>
  <si>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</si>
  <si>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</si>
  <si>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000 1 16 03000 00 0000 140</t>
  </si>
  <si>
    <t>000 1 16 90000 00 0000 140</t>
  </si>
  <si>
    <t>000 1 16 43000 01 0000 140</t>
  </si>
  <si>
    <t>000 1 16 33050 05 0000 140</t>
  </si>
  <si>
    <t>000 1 16 33000 00 0000 140</t>
  </si>
  <si>
    <t>000 1 16 30030 01 0000 140</t>
  </si>
  <si>
    <t>000 1 16 30000 01 0000 140</t>
  </si>
  <si>
    <t>000 1 16 90050 05 0000 140</t>
  </si>
  <si>
    <t>000 1 16 21000 00 0000 140</t>
  </si>
  <si>
    <t>000 1 16 25000 00 0000 140</t>
  </si>
  <si>
    <t>5.1. Доходы, получаемые в виде арендной платы за земельные участки, госсобственность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</si>
  <si>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5.2.Доходы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</si>
  <si>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Приложение №1 к Решению</t>
  </si>
  <si>
    <t>Иные межбюджетные трансферты муниципальным образованиям Астраханской области из бюджета Астраханской области на осуществление деятельности комиссий по делам несовершеннолетних и защите их прав</t>
  </si>
  <si>
    <t>000 202 04 999 05 0000 151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</si>
  <si>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</si>
  <si>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000 1 16 08000 01 0000 140</t>
  </si>
  <si>
    <t>3.5.Минимальный налог, зачисляемый в бюджеты субъектов Российской Федерации</t>
  </si>
  <si>
    <t xml:space="preserve">000 202 02 077 05 0000 151 </t>
  </si>
  <si>
    <t>000 202 01 001 05 0000 151</t>
  </si>
  <si>
    <t>000 202 01 003 05 0000 151</t>
  </si>
  <si>
    <t>000 1 14 06013 10 0000 430</t>
  </si>
  <si>
    <t>Субсидии муниципальным образованиям Астраханской области на реализацию проектов социально-инженерного обустройства населенных пунктов в рамках подпрограммы "Устойчивое развитие сельских территорий Астраханской области" государственной программы "Развитие агропромышленного комплекса Астраханской области"</t>
  </si>
  <si>
    <t>000 202 02 051 05 0000 151</t>
  </si>
  <si>
    <t>Мероприятия подпрограммы "Обеспечение жильем молодых семей" федеральной целевой программы "Жилище" на 2015 - 2020 годы в рамках подпрограммы "Обеспечение жильем молодых семей в Астраханской области" государственной программы "Молодежь Астраханской области"</t>
  </si>
  <si>
    <t>Расходы за счет средств бюджета Астраханской области на мероприятия по обеспечению жильем молодых семей в рамках подпрограммы "Обеспечение жильем молодых семей в Астраханской области" государственной программы "Молодежь Астраханской области"</t>
  </si>
  <si>
    <t>000 202 04 053 05 0000 151</t>
  </si>
  <si>
    <t>Мероприятия, связанные с исполнением наказов избирателей депутатам Думы Астраханской области,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</si>
  <si>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сельскохозяйственного производства в рамках ведомственной целевой программы "Повышение эффективности государственного управления в сфере сельского хозяйства и рыбной промышленности Астраханской области" государственной программы "Развитие агропромышленного комплекса Астраханской области"</t>
  </si>
  <si>
    <t>000 1 14 02053 05 0000 410</t>
  </si>
  <si>
    <t>Доходы от продажи земельных участков,  государственная собственность на которые не разграничена и которые расположены в границах поселений.</t>
  </si>
  <si>
    <t xml:space="preserve">1.1.Дотации бюджетам бюджетной системы РФ </t>
  </si>
  <si>
    <t>1.3.Субвенции бюджетам бюджетной системы РФ</t>
  </si>
  <si>
    <t>Иные межбюджетные трансферты передаваемые бюджетам муниципальных районов по осуществлению муниципального контроля передаваемые из бюджетов поселений для контрольно-счетной палаты по заключенным соглашениям</t>
  </si>
  <si>
    <t>Иные межбюджетные трансферты передаваемые бюджетам муниципальных районов на решение вопросов дорожной деятельности на территории сельских поселений по заключенным соглашениям</t>
  </si>
  <si>
    <t>000 202 04 000 00 0000 151</t>
  </si>
  <si>
    <t>000 202 09 000 00 0000 151</t>
  </si>
  <si>
    <t>000 202 01 000 00 0000 151</t>
  </si>
  <si>
    <t xml:space="preserve"> План, тыс.руб.</t>
  </si>
  <si>
    <t>% исполнения</t>
  </si>
  <si>
    <t>Фактическое исполнение,     тыс. руб</t>
  </si>
  <si>
    <t>000 1 17 00000 00 0000 000</t>
  </si>
  <si>
    <t>000 1 16 35030 05 0000 140</t>
  </si>
  <si>
    <t>9.Прочие неналоговые доходы</t>
  </si>
  <si>
    <t>Суммы по искам о возмещении вреда, причиненного окружающей среды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</si>
</sst>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</numFmts>
  <fonts count="45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49" fontId="27" fillId="0" borderId="1">
      <alignment horizontal="left" vertical="top" wrapText="1"/>
      <protection/>
    </xf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33" borderId="2" applyNumberFormat="0" applyAlignment="0" applyProtection="0"/>
    <xf numFmtId="0" fontId="29" fillId="34" borderId="3" applyNumberFormat="0" applyAlignment="0" applyProtection="0"/>
    <xf numFmtId="0" fontId="30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0" borderId="0">
      <alignment vertical="top" wrapText="1"/>
      <protection/>
    </xf>
    <xf numFmtId="0" fontId="0" fillId="0" borderId="0">
      <alignment/>
      <protection/>
    </xf>
    <xf numFmtId="0" fontId="25" fillId="0" borderId="0">
      <alignment/>
      <protection/>
    </xf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8" borderId="9" applyNumberFormat="0" applyFont="0" applyAlignment="0" applyProtection="0"/>
    <xf numFmtId="0" fontId="6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2" fillId="40" borderId="11" xfId="0" applyNumberFormat="1" applyFont="1" applyFill="1" applyBorder="1" applyAlignment="1">
      <alignment horizontal="center" vertical="center"/>
    </xf>
    <xf numFmtId="173" fontId="1" fillId="4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173" fontId="2" fillId="4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3" fontId="1" fillId="40" borderId="12" xfId="0" applyNumberFormat="1" applyFont="1" applyFill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2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40" borderId="12" xfId="0" applyFont="1" applyFill="1" applyBorder="1" applyAlignment="1">
      <alignment horizontal="left" vertical="center" wrapText="1"/>
    </xf>
    <xf numFmtId="0" fontId="2" fillId="40" borderId="12" xfId="0" applyFont="1" applyFill="1" applyBorder="1" applyAlignment="1">
      <alignment vertical="top" wrapText="1"/>
    </xf>
    <xf numFmtId="0" fontId="2" fillId="4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9" fontId="44" fillId="41" borderId="1" xfId="0" applyNumberFormat="1" applyFont="1" applyFill="1" applyBorder="1" applyAlignment="1">
      <alignment horizontal="left" vertical="top" wrapText="1"/>
    </xf>
    <xf numFmtId="49" fontId="44" fillId="0" borderId="1" xfId="41" applyNumberFormat="1" applyFont="1" applyProtection="1">
      <alignment horizontal="left" vertical="top" wrapText="1"/>
      <protection locked="0"/>
    </xf>
    <xf numFmtId="0" fontId="2" fillId="0" borderId="11" xfId="0" applyFont="1" applyBorder="1" applyAlignment="1">
      <alignment horizont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xl3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Денежный [0]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4" xfId="64"/>
    <cellStyle name="Плохой" xfId="65"/>
    <cellStyle name="Пояснение" xfId="66"/>
    <cellStyle name="Примечание" xfId="67"/>
    <cellStyle name="Примечание 2" xfId="68"/>
    <cellStyle name="Примечание 2 2" xfId="69"/>
    <cellStyle name="Примечание 2 2 10" xfId="70"/>
    <cellStyle name="Примечание 2 2 11" xfId="71"/>
    <cellStyle name="Примечание 2 2 12" xfId="72"/>
    <cellStyle name="Примечание 2 2 13" xfId="73"/>
    <cellStyle name="Примечание 2 2 2" xfId="74"/>
    <cellStyle name="Примечание 2 2 3" xfId="75"/>
    <cellStyle name="Примечание 2 2 4" xfId="76"/>
    <cellStyle name="Примечание 2 2 5" xfId="77"/>
    <cellStyle name="Примечание 2 2 6" xfId="78"/>
    <cellStyle name="Примечание 2 2 7" xfId="79"/>
    <cellStyle name="Примечание 2 2 8" xfId="80"/>
    <cellStyle name="Примечание 2 2 9" xfId="81"/>
    <cellStyle name="Примечание 3" xfId="82"/>
    <cellStyle name="Примечание 3 10" xfId="83"/>
    <cellStyle name="Примечание 3 11" xfId="84"/>
    <cellStyle name="Примечание 3 12" xfId="85"/>
    <cellStyle name="Примечание 3 13" xfId="86"/>
    <cellStyle name="Примечание 3 2" xfId="87"/>
    <cellStyle name="Примечание 3 3" xfId="88"/>
    <cellStyle name="Примечание 3 4" xfId="89"/>
    <cellStyle name="Примечание 3 5" xfId="90"/>
    <cellStyle name="Примечание 3 6" xfId="91"/>
    <cellStyle name="Примечание 3 7" xfId="92"/>
    <cellStyle name="Примечание 3 8" xfId="93"/>
    <cellStyle name="Примечание 3 9" xfId="94"/>
    <cellStyle name="Percent" xfId="95"/>
    <cellStyle name="Процентный 2" xfId="96"/>
    <cellStyle name="Процентный 3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[0] 2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="57" zoomScaleNormal="71" zoomScaleSheetLayoutView="57" workbookViewId="0" topLeftCell="A43">
      <selection activeCell="A56" sqref="A56"/>
    </sheetView>
  </sheetViews>
  <sheetFormatPr defaultColWidth="9.00390625" defaultRowHeight="12.75"/>
  <cols>
    <col min="1" max="1" width="138.25390625" style="9" customWidth="1"/>
    <col min="2" max="2" width="41.625" style="9" customWidth="1"/>
    <col min="3" max="3" width="23.375" style="9" customWidth="1"/>
    <col min="4" max="4" width="22.75390625" style="9" customWidth="1"/>
    <col min="5" max="5" width="23.125" style="9" customWidth="1"/>
    <col min="6" max="6" width="16.00390625" style="9" customWidth="1"/>
    <col min="7" max="16384" width="9.125" style="9" customWidth="1"/>
  </cols>
  <sheetData>
    <row r="1" spans="2:5" ht="18" customHeight="1">
      <c r="B1" s="55" t="s">
        <v>138</v>
      </c>
      <c r="C1" s="55"/>
      <c r="D1" s="55"/>
      <c r="E1" s="55"/>
    </row>
    <row r="2" spans="2:5" ht="20.25" customHeight="1">
      <c r="B2" s="56" t="s">
        <v>0</v>
      </c>
      <c r="C2" s="56"/>
      <c r="D2" s="56"/>
      <c r="E2" s="56"/>
    </row>
    <row r="3" spans="2:5" ht="42" customHeight="1">
      <c r="B3" s="10"/>
      <c r="C3" s="10"/>
      <c r="D3" s="10"/>
      <c r="E3" s="10"/>
    </row>
    <row r="4" spans="1:5" ht="42" customHeight="1">
      <c r="A4" s="57" t="s">
        <v>23</v>
      </c>
      <c r="B4" s="57"/>
      <c r="C4" s="57"/>
      <c r="D4" s="57"/>
      <c r="E4" s="57"/>
    </row>
    <row r="5" spans="1:5" ht="36" customHeight="1">
      <c r="A5" s="11"/>
      <c r="E5" s="12"/>
    </row>
    <row r="6" spans="1:5" ht="60" customHeight="1">
      <c r="A6" s="13" t="s">
        <v>1</v>
      </c>
      <c r="B6" s="13" t="s">
        <v>2</v>
      </c>
      <c r="C6" s="14" t="s">
        <v>164</v>
      </c>
      <c r="D6" s="53" t="s">
        <v>166</v>
      </c>
      <c r="E6" s="13" t="s">
        <v>165</v>
      </c>
    </row>
    <row r="7" spans="1:5" ht="26.25" customHeight="1">
      <c r="A7" s="37" t="s">
        <v>19</v>
      </c>
      <c r="B7" s="15" t="s">
        <v>18</v>
      </c>
      <c r="C7" s="16">
        <f>C8+C13+C18+C24+C26+C29+C33+C36</f>
        <v>150250</v>
      </c>
      <c r="D7" s="16">
        <f>D8+D13+D18+D24+D26+D29+D33+D36+D58</f>
        <v>156980.90000000002</v>
      </c>
      <c r="E7" s="16">
        <f>D7/C7*100</f>
        <v>104.47980033277872</v>
      </c>
    </row>
    <row r="8" spans="1:5" ht="35.25" customHeight="1">
      <c r="A8" s="41" t="s">
        <v>88</v>
      </c>
      <c r="B8" s="5" t="s">
        <v>13</v>
      </c>
      <c r="C8" s="18">
        <f>C9+C10+C11+C12</f>
        <v>90549</v>
      </c>
      <c r="D8" s="18">
        <f>D9+D10+D11+D12</f>
        <v>97321.3</v>
      </c>
      <c r="E8" s="16">
        <f aca="true" t="shared" si="0" ref="E8:E73">D8/C8*100</f>
        <v>107.47915493268837</v>
      </c>
    </row>
    <row r="9" spans="1:5" ht="71.25" customHeight="1">
      <c r="A9" s="1" t="s">
        <v>28</v>
      </c>
      <c r="B9" s="2" t="s">
        <v>16</v>
      </c>
      <c r="C9" s="17">
        <v>77349</v>
      </c>
      <c r="D9" s="54">
        <v>84350.6</v>
      </c>
      <c r="E9" s="16">
        <f t="shared" si="0"/>
        <v>109.05195930134843</v>
      </c>
    </row>
    <row r="10" spans="1:5" ht="91.5" customHeight="1">
      <c r="A10" s="1" t="s">
        <v>77</v>
      </c>
      <c r="B10" s="2" t="s">
        <v>17</v>
      </c>
      <c r="C10" s="17">
        <v>800</v>
      </c>
      <c r="D10" s="54">
        <v>631.3</v>
      </c>
      <c r="E10" s="16">
        <f t="shared" si="0"/>
        <v>78.9125</v>
      </c>
    </row>
    <row r="11" spans="1:5" ht="51" customHeight="1">
      <c r="A11" s="1" t="s">
        <v>78</v>
      </c>
      <c r="B11" s="2" t="s">
        <v>20</v>
      </c>
      <c r="C11" s="17">
        <v>1000</v>
      </c>
      <c r="D11" s="54">
        <v>958.9</v>
      </c>
      <c r="E11" s="16">
        <f t="shared" si="0"/>
        <v>95.89</v>
      </c>
    </row>
    <row r="12" spans="1:5" ht="81">
      <c r="A12" s="1" t="s">
        <v>79</v>
      </c>
      <c r="B12" s="2" t="s">
        <v>31</v>
      </c>
      <c r="C12" s="17">
        <v>11400</v>
      </c>
      <c r="D12" s="54">
        <v>11380.5</v>
      </c>
      <c r="E12" s="16">
        <f t="shared" si="0"/>
        <v>99.82894736842105</v>
      </c>
    </row>
    <row r="13" spans="1:5" ht="33.75" customHeight="1">
      <c r="A13" s="8" t="s">
        <v>32</v>
      </c>
      <c r="B13" s="5" t="s">
        <v>33</v>
      </c>
      <c r="C13" s="18">
        <f>C14+C15+C16+C17</f>
        <v>17100</v>
      </c>
      <c r="D13" s="18">
        <f>D14+D15+D16+D17</f>
        <v>18167.600000000002</v>
      </c>
      <c r="E13" s="16">
        <f t="shared" si="0"/>
        <v>106.24327485380118</v>
      </c>
    </row>
    <row r="14" spans="1:5" ht="72.75" customHeight="1">
      <c r="A14" s="1" t="s">
        <v>73</v>
      </c>
      <c r="B14" s="2" t="s">
        <v>74</v>
      </c>
      <c r="C14" s="17">
        <v>6112</v>
      </c>
      <c r="D14" s="54">
        <v>6210.7</v>
      </c>
      <c r="E14" s="16">
        <f t="shared" si="0"/>
        <v>101.6148560209424</v>
      </c>
    </row>
    <row r="15" spans="1:5" ht="81" customHeight="1">
      <c r="A15" s="1" t="s">
        <v>75</v>
      </c>
      <c r="B15" s="2" t="s">
        <v>76</v>
      </c>
      <c r="C15" s="17">
        <v>188</v>
      </c>
      <c r="D15" s="54">
        <v>94.8</v>
      </c>
      <c r="E15" s="16">
        <f t="shared" si="0"/>
        <v>50.42553191489362</v>
      </c>
    </row>
    <row r="16" spans="1:5" ht="81" customHeight="1">
      <c r="A16" s="1" t="s">
        <v>80</v>
      </c>
      <c r="B16" s="2" t="s">
        <v>81</v>
      </c>
      <c r="C16" s="17">
        <v>10600</v>
      </c>
      <c r="D16" s="54">
        <v>12781.9</v>
      </c>
      <c r="E16" s="16">
        <f t="shared" si="0"/>
        <v>120.58396226415094</v>
      </c>
    </row>
    <row r="17" spans="1:5" ht="71.25" customHeight="1">
      <c r="A17" s="1" t="s">
        <v>82</v>
      </c>
      <c r="B17" s="2" t="s">
        <v>83</v>
      </c>
      <c r="C17" s="17">
        <v>200</v>
      </c>
      <c r="D17" s="54">
        <v>-919.8</v>
      </c>
      <c r="E17" s="16">
        <f t="shared" si="0"/>
        <v>-459.90000000000003</v>
      </c>
    </row>
    <row r="18" spans="1:5" ht="38.25" customHeight="1">
      <c r="A18" s="41" t="s">
        <v>34</v>
      </c>
      <c r="B18" s="5" t="s">
        <v>3</v>
      </c>
      <c r="C18" s="18">
        <f>SUM(C19:C23)</f>
        <v>10370</v>
      </c>
      <c r="D18" s="18">
        <f>SUM(D19:D23)</f>
        <v>10446.1</v>
      </c>
      <c r="E18" s="16">
        <f t="shared" si="0"/>
        <v>100.73384763741562</v>
      </c>
    </row>
    <row r="19" spans="1:5" ht="33" customHeight="1">
      <c r="A19" s="42" t="s">
        <v>84</v>
      </c>
      <c r="B19" s="2" t="s">
        <v>85</v>
      </c>
      <c r="C19" s="17">
        <v>4710</v>
      </c>
      <c r="D19" s="54">
        <v>4740.7</v>
      </c>
      <c r="E19" s="16">
        <f t="shared" si="0"/>
        <v>100.65180467091295</v>
      </c>
    </row>
    <row r="20" spans="1:5" ht="36.75" customHeight="1">
      <c r="A20" s="42" t="s">
        <v>35</v>
      </c>
      <c r="B20" s="2" t="s">
        <v>86</v>
      </c>
      <c r="C20" s="17">
        <v>2150</v>
      </c>
      <c r="D20" s="54">
        <v>2206.2</v>
      </c>
      <c r="E20" s="16">
        <f t="shared" si="0"/>
        <v>102.61395348837208</v>
      </c>
    </row>
    <row r="21" spans="1:5" ht="36" customHeight="1">
      <c r="A21" s="1" t="s">
        <v>36</v>
      </c>
      <c r="B21" s="2" t="s">
        <v>25</v>
      </c>
      <c r="C21" s="17">
        <v>1300</v>
      </c>
      <c r="D21" s="54">
        <v>1110.5</v>
      </c>
      <c r="E21" s="16">
        <f t="shared" si="0"/>
        <v>85.42307692307692</v>
      </c>
    </row>
    <row r="22" spans="1:5" ht="51" customHeight="1">
      <c r="A22" s="1" t="s">
        <v>37</v>
      </c>
      <c r="B22" s="2" t="s">
        <v>26</v>
      </c>
      <c r="C22" s="17">
        <v>2100</v>
      </c>
      <c r="D22" s="54">
        <v>2310.1</v>
      </c>
      <c r="E22" s="16">
        <f t="shared" si="0"/>
        <v>110.00476190476189</v>
      </c>
    </row>
    <row r="23" spans="1:5" ht="28.5" customHeight="1">
      <c r="A23" s="1" t="s">
        <v>143</v>
      </c>
      <c r="B23" s="2" t="s">
        <v>24</v>
      </c>
      <c r="C23" s="17">
        <v>110</v>
      </c>
      <c r="D23" s="54">
        <v>78.6</v>
      </c>
      <c r="E23" s="16">
        <f t="shared" si="0"/>
        <v>71.45454545454545</v>
      </c>
    </row>
    <row r="24" spans="1:5" ht="42" customHeight="1">
      <c r="A24" s="43" t="s">
        <v>87</v>
      </c>
      <c r="B24" s="33" t="s">
        <v>4</v>
      </c>
      <c r="C24" s="34">
        <f>C25</f>
        <v>1950</v>
      </c>
      <c r="D24" s="34">
        <f>D25</f>
        <v>1968.7</v>
      </c>
      <c r="E24" s="16">
        <f t="shared" si="0"/>
        <v>100.95897435897436</v>
      </c>
    </row>
    <row r="25" spans="1:5" ht="62.25" customHeight="1">
      <c r="A25" s="44" t="s">
        <v>89</v>
      </c>
      <c r="B25" s="32" t="s">
        <v>5</v>
      </c>
      <c r="C25" s="31">
        <v>1950</v>
      </c>
      <c r="D25" s="54">
        <v>1968.7</v>
      </c>
      <c r="E25" s="16">
        <f t="shared" si="0"/>
        <v>100.95897435897436</v>
      </c>
    </row>
    <row r="26" spans="1:7" ht="55.5" customHeight="1">
      <c r="A26" s="8" t="s">
        <v>90</v>
      </c>
      <c r="B26" s="5" t="s">
        <v>6</v>
      </c>
      <c r="C26" s="18">
        <f>SUM(C27:C28)</f>
        <v>25840</v>
      </c>
      <c r="D26" s="18">
        <f>SUM(D27:D28)</f>
        <v>24150.9</v>
      </c>
      <c r="E26" s="16">
        <f t="shared" si="0"/>
        <v>93.46323529411765</v>
      </c>
      <c r="G26" s="20"/>
    </row>
    <row r="27" spans="1:7" ht="69" customHeight="1">
      <c r="A27" s="1" t="s">
        <v>136</v>
      </c>
      <c r="B27" s="2" t="s">
        <v>22</v>
      </c>
      <c r="C27" s="17">
        <v>25550</v>
      </c>
      <c r="D27" s="54">
        <v>23843.5</v>
      </c>
      <c r="E27" s="16">
        <f t="shared" si="0"/>
        <v>93.32093933463797</v>
      </c>
      <c r="G27" s="20"/>
    </row>
    <row r="28" spans="1:7" ht="62.25" customHeight="1">
      <c r="A28" s="45" t="s">
        <v>137</v>
      </c>
      <c r="B28" s="32" t="s">
        <v>7</v>
      </c>
      <c r="C28" s="31">
        <v>290</v>
      </c>
      <c r="D28" s="54">
        <v>307.4</v>
      </c>
      <c r="E28" s="16">
        <f t="shared" si="0"/>
        <v>105.99999999999999</v>
      </c>
      <c r="F28" s="21"/>
      <c r="G28" s="20"/>
    </row>
    <row r="29" spans="1:5" ht="42" customHeight="1">
      <c r="A29" s="4" t="s">
        <v>91</v>
      </c>
      <c r="B29" s="5" t="s">
        <v>27</v>
      </c>
      <c r="C29" s="35">
        <f>C30+C31+C32</f>
        <v>415</v>
      </c>
      <c r="D29" s="35">
        <f>D30+D31+D32</f>
        <v>421.6</v>
      </c>
      <c r="E29" s="16">
        <f t="shared" si="0"/>
        <v>101.59036144578313</v>
      </c>
    </row>
    <row r="30" spans="1:5" ht="41.25" customHeight="1">
      <c r="A30" s="7" t="s">
        <v>92</v>
      </c>
      <c r="B30" s="2" t="s">
        <v>93</v>
      </c>
      <c r="C30" s="17">
        <v>18</v>
      </c>
      <c r="D30" s="54">
        <v>24.4</v>
      </c>
      <c r="E30" s="16">
        <f t="shared" si="0"/>
        <v>135.55555555555554</v>
      </c>
    </row>
    <row r="31" spans="1:5" ht="41.25" customHeight="1">
      <c r="A31" s="7" t="s">
        <v>94</v>
      </c>
      <c r="B31" s="2" t="s">
        <v>95</v>
      </c>
      <c r="C31" s="17">
        <v>65</v>
      </c>
      <c r="D31" s="54">
        <v>62.4</v>
      </c>
      <c r="E31" s="16">
        <f t="shared" si="0"/>
        <v>96</v>
      </c>
    </row>
    <row r="32" spans="1:5" ht="41.25" customHeight="1">
      <c r="A32" s="7" t="s">
        <v>96</v>
      </c>
      <c r="B32" s="2" t="s">
        <v>97</v>
      </c>
      <c r="C32" s="17">
        <v>332</v>
      </c>
      <c r="D32" s="54">
        <v>334.8</v>
      </c>
      <c r="E32" s="16">
        <f t="shared" si="0"/>
        <v>100.84337349397589</v>
      </c>
    </row>
    <row r="33" spans="1:5" ht="42" customHeight="1">
      <c r="A33" s="8" t="s">
        <v>30</v>
      </c>
      <c r="B33" s="5" t="s">
        <v>8</v>
      </c>
      <c r="C33" s="35">
        <f>SUM(C34:C35)</f>
        <v>1146</v>
      </c>
      <c r="D33" s="35">
        <f>SUM(D34:D35)</f>
        <v>1470</v>
      </c>
      <c r="E33" s="16">
        <f t="shared" si="0"/>
        <v>128.2722513089005</v>
      </c>
    </row>
    <row r="34" spans="1:5" ht="90" customHeight="1">
      <c r="A34" s="7" t="s">
        <v>38</v>
      </c>
      <c r="B34" s="46" t="s">
        <v>155</v>
      </c>
      <c r="C34" s="17">
        <v>96</v>
      </c>
      <c r="D34" s="54">
        <v>96.6</v>
      </c>
      <c r="E34" s="16">
        <f t="shared" si="0"/>
        <v>100.62499999999999</v>
      </c>
    </row>
    <row r="35" spans="1:5" ht="42.75" customHeight="1">
      <c r="A35" s="3" t="s">
        <v>156</v>
      </c>
      <c r="B35" s="2" t="s">
        <v>147</v>
      </c>
      <c r="C35" s="17">
        <v>1050</v>
      </c>
      <c r="D35" s="54">
        <v>1373.4</v>
      </c>
      <c r="E35" s="16">
        <f t="shared" si="0"/>
        <v>130.8</v>
      </c>
    </row>
    <row r="36" spans="1:5" ht="43.5" customHeight="1">
      <c r="A36" s="4" t="s">
        <v>12</v>
      </c>
      <c r="B36" s="5" t="s">
        <v>9</v>
      </c>
      <c r="C36" s="18">
        <f>C37+C40+C41+C42+C44+C49+C50+C52+C55+C56</f>
        <v>2880</v>
      </c>
      <c r="D36" s="18">
        <f>D37+D40+D41+D42+D44+D49+D50+D52+D55+D56+D54</f>
        <v>3004.1000000000004</v>
      </c>
      <c r="E36" s="16">
        <f t="shared" si="0"/>
        <v>104.3090277777778</v>
      </c>
    </row>
    <row r="37" spans="1:5" ht="43.5" customHeight="1">
      <c r="A37" s="1" t="s">
        <v>103</v>
      </c>
      <c r="B37" s="47" t="s">
        <v>126</v>
      </c>
      <c r="C37" s="35">
        <f>C38+C39</f>
        <v>87</v>
      </c>
      <c r="D37" s="35">
        <f>D38+D39</f>
        <v>88.6</v>
      </c>
      <c r="E37" s="16">
        <f t="shared" si="0"/>
        <v>101.8390804597701</v>
      </c>
    </row>
    <row r="38" spans="1:5" ht="118.5" customHeight="1">
      <c r="A38" s="1" t="s">
        <v>104</v>
      </c>
      <c r="B38" s="48" t="s">
        <v>105</v>
      </c>
      <c r="C38" s="49">
        <v>85</v>
      </c>
      <c r="D38" s="54">
        <v>87.8</v>
      </c>
      <c r="E38" s="16">
        <f t="shared" si="0"/>
        <v>103.29411764705883</v>
      </c>
    </row>
    <row r="39" spans="1:5" ht="54.75" customHeight="1">
      <c r="A39" s="1" t="s">
        <v>106</v>
      </c>
      <c r="B39" s="48" t="s">
        <v>107</v>
      </c>
      <c r="C39" s="49">
        <v>2</v>
      </c>
      <c r="D39" s="54">
        <v>0.8</v>
      </c>
      <c r="E39" s="16">
        <f t="shared" si="0"/>
        <v>40</v>
      </c>
    </row>
    <row r="40" spans="1:5" ht="56.25" customHeight="1">
      <c r="A40" s="1" t="s">
        <v>108</v>
      </c>
      <c r="B40" s="47" t="s">
        <v>98</v>
      </c>
      <c r="C40" s="35">
        <v>15</v>
      </c>
      <c r="D40" s="16">
        <v>6</v>
      </c>
      <c r="E40" s="16">
        <f t="shared" si="0"/>
        <v>40</v>
      </c>
    </row>
    <row r="41" spans="1:5" ht="56.25" customHeight="1">
      <c r="A41" s="1" t="s">
        <v>141</v>
      </c>
      <c r="B41" s="47" t="s">
        <v>142</v>
      </c>
      <c r="C41" s="35">
        <v>5</v>
      </c>
      <c r="D41" s="35">
        <v>0</v>
      </c>
      <c r="E41" s="16">
        <f t="shared" si="0"/>
        <v>0</v>
      </c>
    </row>
    <row r="42" spans="1:5" ht="54.75" customHeight="1">
      <c r="A42" s="1" t="s">
        <v>109</v>
      </c>
      <c r="B42" s="47" t="s">
        <v>134</v>
      </c>
      <c r="C42" s="35">
        <f>C43</f>
        <v>130</v>
      </c>
      <c r="D42" s="35">
        <f>D43</f>
        <v>186.5</v>
      </c>
      <c r="E42" s="16">
        <f t="shared" si="0"/>
        <v>143.46153846153845</v>
      </c>
    </row>
    <row r="43" spans="1:5" ht="55.5" customHeight="1">
      <c r="A43" s="1" t="s">
        <v>110</v>
      </c>
      <c r="B43" s="48" t="s">
        <v>111</v>
      </c>
      <c r="C43" s="49">
        <v>130</v>
      </c>
      <c r="D43" s="54">
        <v>186.5</v>
      </c>
      <c r="E43" s="16">
        <f t="shared" si="0"/>
        <v>143.46153846153845</v>
      </c>
    </row>
    <row r="44" spans="1:5" ht="94.5" customHeight="1">
      <c r="A44" s="1" t="s">
        <v>112</v>
      </c>
      <c r="B44" s="47" t="s">
        <v>135</v>
      </c>
      <c r="C44" s="35">
        <f>C45+C46+C47+C48</f>
        <v>801</v>
      </c>
      <c r="D44" s="35">
        <f>D45+D46+D47+D48</f>
        <v>973.8000000000001</v>
      </c>
      <c r="E44" s="16">
        <f t="shared" si="0"/>
        <v>121.57303370786519</v>
      </c>
    </row>
    <row r="45" spans="1:5" ht="56.25" customHeight="1">
      <c r="A45" s="1" t="s">
        <v>113</v>
      </c>
      <c r="B45" s="48" t="s">
        <v>114</v>
      </c>
      <c r="C45" s="49">
        <v>600</v>
      </c>
      <c r="D45" s="54">
        <v>682.7</v>
      </c>
      <c r="E45" s="16">
        <f t="shared" si="0"/>
        <v>113.78333333333335</v>
      </c>
    </row>
    <row r="46" spans="1:5" ht="43.5" customHeight="1">
      <c r="A46" s="1" t="s">
        <v>115</v>
      </c>
      <c r="B46" s="48" t="s">
        <v>99</v>
      </c>
      <c r="C46" s="49">
        <v>110</v>
      </c>
      <c r="D46" s="54">
        <v>117.2</v>
      </c>
      <c r="E46" s="16">
        <f t="shared" si="0"/>
        <v>106.54545454545455</v>
      </c>
    </row>
    <row r="47" spans="1:5" ht="43.5" customHeight="1">
      <c r="A47" s="1" t="s">
        <v>116</v>
      </c>
      <c r="B47" s="48" t="s">
        <v>100</v>
      </c>
      <c r="C47" s="49">
        <v>1</v>
      </c>
      <c r="D47" s="54">
        <v>3.5</v>
      </c>
      <c r="E47" s="16">
        <f t="shared" si="0"/>
        <v>350</v>
      </c>
    </row>
    <row r="48" spans="1:5" ht="43.5" customHeight="1">
      <c r="A48" s="1" t="s">
        <v>117</v>
      </c>
      <c r="B48" s="48" t="s">
        <v>101</v>
      </c>
      <c r="C48" s="49">
        <v>90</v>
      </c>
      <c r="D48" s="54">
        <v>170.4</v>
      </c>
      <c r="E48" s="16">
        <f t="shared" si="0"/>
        <v>189.33333333333334</v>
      </c>
    </row>
    <row r="49" spans="1:5" ht="49.5" customHeight="1">
      <c r="A49" s="1" t="s">
        <v>118</v>
      </c>
      <c r="B49" s="47" t="s">
        <v>102</v>
      </c>
      <c r="C49" s="35">
        <v>295</v>
      </c>
      <c r="D49" s="16">
        <v>214.7</v>
      </c>
      <c r="E49" s="16">
        <f t="shared" si="0"/>
        <v>72.77966101694915</v>
      </c>
    </row>
    <row r="50" spans="1:5" ht="43.5" customHeight="1">
      <c r="A50" s="1" t="s">
        <v>119</v>
      </c>
      <c r="B50" s="47" t="s">
        <v>132</v>
      </c>
      <c r="C50" s="35">
        <f>C51</f>
        <v>7</v>
      </c>
      <c r="D50" s="35">
        <f>D51</f>
        <v>7</v>
      </c>
      <c r="E50" s="16">
        <f t="shared" si="0"/>
        <v>100</v>
      </c>
    </row>
    <row r="51" spans="1:5" ht="43.5" customHeight="1">
      <c r="A51" s="1" t="s">
        <v>120</v>
      </c>
      <c r="B51" s="48" t="s">
        <v>131</v>
      </c>
      <c r="C51" s="49">
        <v>7</v>
      </c>
      <c r="D51" s="54">
        <v>7</v>
      </c>
      <c r="E51" s="16">
        <f t="shared" si="0"/>
        <v>100</v>
      </c>
    </row>
    <row r="52" spans="1:5" ht="49.5" customHeight="1">
      <c r="A52" s="1" t="s">
        <v>121</v>
      </c>
      <c r="B52" s="47" t="s">
        <v>130</v>
      </c>
      <c r="C52" s="35">
        <f>C53</f>
        <v>1</v>
      </c>
      <c r="D52" s="35">
        <f>D53</f>
        <v>0</v>
      </c>
      <c r="E52" s="16">
        <f t="shared" si="0"/>
        <v>0</v>
      </c>
    </row>
    <row r="53" spans="1:5" ht="53.25" customHeight="1">
      <c r="A53" s="1" t="s">
        <v>122</v>
      </c>
      <c r="B53" s="48" t="s">
        <v>129</v>
      </c>
      <c r="C53" s="49">
        <v>1</v>
      </c>
      <c r="D53" s="54">
        <v>0</v>
      </c>
      <c r="E53" s="16">
        <f t="shared" si="0"/>
        <v>0</v>
      </c>
    </row>
    <row r="54" spans="1:5" ht="53.25" customHeight="1">
      <c r="A54" s="1" t="s">
        <v>170</v>
      </c>
      <c r="B54" s="47" t="s">
        <v>168</v>
      </c>
      <c r="C54" s="35"/>
      <c r="D54" s="16">
        <v>19</v>
      </c>
      <c r="E54" s="16">
        <v>19</v>
      </c>
    </row>
    <row r="55" spans="1:5" ht="70.5" customHeight="1">
      <c r="A55" s="1" t="s">
        <v>123</v>
      </c>
      <c r="B55" s="47" t="s">
        <v>128</v>
      </c>
      <c r="C55" s="35">
        <v>115</v>
      </c>
      <c r="D55" s="16">
        <v>80.6</v>
      </c>
      <c r="E55" s="16">
        <f t="shared" si="0"/>
        <v>70.08695652173913</v>
      </c>
    </row>
    <row r="56" spans="1:5" ht="46.5" customHeight="1">
      <c r="A56" s="1" t="s">
        <v>124</v>
      </c>
      <c r="B56" s="47" t="s">
        <v>127</v>
      </c>
      <c r="C56" s="35">
        <f>C57</f>
        <v>1424</v>
      </c>
      <c r="D56" s="35">
        <f>D57</f>
        <v>1427.9</v>
      </c>
      <c r="E56" s="16">
        <f t="shared" si="0"/>
        <v>100.27387640449439</v>
      </c>
    </row>
    <row r="57" spans="1:5" ht="54" customHeight="1">
      <c r="A57" s="1" t="s">
        <v>125</v>
      </c>
      <c r="B57" s="48" t="s">
        <v>133</v>
      </c>
      <c r="C57" s="49">
        <v>1424</v>
      </c>
      <c r="D57" s="54">
        <v>1427.9</v>
      </c>
      <c r="E57" s="16">
        <f t="shared" si="0"/>
        <v>100.27387640449439</v>
      </c>
    </row>
    <row r="58" spans="1:5" ht="54" customHeight="1">
      <c r="A58" s="29" t="s">
        <v>169</v>
      </c>
      <c r="B58" s="47" t="s">
        <v>167</v>
      </c>
      <c r="C58" s="35"/>
      <c r="D58" s="16">
        <v>30.6</v>
      </c>
      <c r="E58" s="16" t="e">
        <f t="shared" si="0"/>
        <v>#DIV/0!</v>
      </c>
    </row>
    <row r="59" spans="1:5" ht="50.25" customHeight="1">
      <c r="A59" s="36" t="s">
        <v>58</v>
      </c>
      <c r="B59" s="5" t="s">
        <v>43</v>
      </c>
      <c r="C59" s="18">
        <f>C60+C90+C91+C92+C93</f>
        <v>282958.5</v>
      </c>
      <c r="D59" s="18">
        <f>D60+D90+D91+D92+D93</f>
        <v>279830.2</v>
      </c>
      <c r="E59" s="16">
        <f t="shared" si="0"/>
        <v>98.8944315155756</v>
      </c>
    </row>
    <row r="60" spans="1:5" ht="50.25" customHeight="1">
      <c r="A60" s="19" t="s">
        <v>10</v>
      </c>
      <c r="B60" s="5" t="s">
        <v>42</v>
      </c>
      <c r="C60" s="18">
        <f>SUM(C61+C64+C71+C82+C89)</f>
        <v>283702.3</v>
      </c>
      <c r="D60" s="18">
        <f>SUM(D61+D64+D71+D82+D89)</f>
        <v>280574</v>
      </c>
      <c r="E60" s="16">
        <f t="shared" si="0"/>
        <v>98.89733005336933</v>
      </c>
    </row>
    <row r="61" spans="1:5" ht="50.25" customHeight="1">
      <c r="A61" s="19" t="s">
        <v>157</v>
      </c>
      <c r="B61" s="5" t="s">
        <v>163</v>
      </c>
      <c r="C61" s="18">
        <f>SUM(C62:C63)</f>
        <v>29091.8</v>
      </c>
      <c r="D61" s="18">
        <f>SUM(D62:D63)</f>
        <v>29091.8</v>
      </c>
      <c r="E61" s="16">
        <f t="shared" si="0"/>
        <v>100</v>
      </c>
    </row>
    <row r="62" spans="1:5" ht="58.5" customHeight="1">
      <c r="A62" s="3" t="s">
        <v>56</v>
      </c>
      <c r="B62" s="2" t="s">
        <v>145</v>
      </c>
      <c r="C62" s="17">
        <v>29091.8</v>
      </c>
      <c r="D62" s="54">
        <v>29091.8</v>
      </c>
      <c r="E62" s="16">
        <f t="shared" si="0"/>
        <v>100</v>
      </c>
    </row>
    <row r="63" spans="1:5" ht="35.25" customHeight="1">
      <c r="A63" s="7" t="s">
        <v>57</v>
      </c>
      <c r="B63" s="2" t="s">
        <v>146</v>
      </c>
      <c r="C63" s="17">
        <v>0</v>
      </c>
      <c r="D63" s="54">
        <v>0</v>
      </c>
      <c r="E63" s="16" t="e">
        <f t="shared" si="0"/>
        <v>#DIV/0!</v>
      </c>
    </row>
    <row r="64" spans="1:5" ht="41.25" customHeight="1">
      <c r="A64" s="4" t="s">
        <v>29</v>
      </c>
      <c r="B64" s="5" t="s">
        <v>41</v>
      </c>
      <c r="C64" s="18">
        <f>SUM(C65:C70)</f>
        <v>73739.6</v>
      </c>
      <c r="D64" s="18">
        <f>SUM(D65:D70)</f>
        <v>73739.6</v>
      </c>
      <c r="E64" s="16">
        <f t="shared" si="0"/>
        <v>100</v>
      </c>
    </row>
    <row r="65" spans="1:5" ht="68.25" customHeight="1">
      <c r="A65" s="52" t="s">
        <v>150</v>
      </c>
      <c r="B65" s="2" t="s">
        <v>149</v>
      </c>
      <c r="C65" s="17">
        <v>268</v>
      </c>
      <c r="D65" s="54">
        <v>268</v>
      </c>
      <c r="E65" s="16">
        <f t="shared" si="0"/>
        <v>100</v>
      </c>
    </row>
    <row r="66" spans="1:5" ht="75.75" customHeight="1">
      <c r="A66" s="6" t="s">
        <v>59</v>
      </c>
      <c r="B66" s="2" t="s">
        <v>39</v>
      </c>
      <c r="C66" s="17">
        <v>52952.5</v>
      </c>
      <c r="D66" s="54">
        <v>52952.5</v>
      </c>
      <c r="E66" s="16">
        <f t="shared" si="0"/>
        <v>100</v>
      </c>
    </row>
    <row r="67" spans="1:5" ht="75.75" customHeight="1">
      <c r="A67" s="52" t="s">
        <v>151</v>
      </c>
      <c r="B67" s="2" t="s">
        <v>39</v>
      </c>
      <c r="C67" s="17">
        <v>132</v>
      </c>
      <c r="D67" s="54">
        <v>132</v>
      </c>
      <c r="E67" s="16">
        <f t="shared" si="0"/>
        <v>100</v>
      </c>
    </row>
    <row r="68" spans="1:5" ht="90" customHeight="1">
      <c r="A68" s="51" t="s">
        <v>148</v>
      </c>
      <c r="B68" s="2" t="s">
        <v>144</v>
      </c>
      <c r="C68" s="49">
        <v>8605.4</v>
      </c>
      <c r="D68" s="54">
        <v>8605.4</v>
      </c>
      <c r="E68" s="16">
        <f t="shared" si="0"/>
        <v>100</v>
      </c>
    </row>
    <row r="69" spans="1:5" ht="84" customHeight="1">
      <c r="A69" s="51" t="s">
        <v>148</v>
      </c>
      <c r="B69" s="2" t="s">
        <v>144</v>
      </c>
      <c r="C69" s="49">
        <v>8781.7</v>
      </c>
      <c r="D69" s="54">
        <v>8781.7</v>
      </c>
      <c r="E69" s="16">
        <f t="shared" si="0"/>
        <v>100</v>
      </c>
    </row>
    <row r="70" spans="1:5" ht="84" customHeight="1">
      <c r="A70" s="51" t="s">
        <v>148</v>
      </c>
      <c r="B70" s="2" t="s">
        <v>144</v>
      </c>
      <c r="C70" s="49">
        <v>3000</v>
      </c>
      <c r="D70" s="54">
        <v>3000</v>
      </c>
      <c r="E70" s="16">
        <f t="shared" si="0"/>
        <v>100</v>
      </c>
    </row>
    <row r="71" spans="1:5" ht="47.25" customHeight="1">
      <c r="A71" s="4" t="s">
        <v>158</v>
      </c>
      <c r="B71" s="5" t="s">
        <v>40</v>
      </c>
      <c r="C71" s="18">
        <f>SUM(C72:C81)</f>
        <v>179562.99999999997</v>
      </c>
      <c r="D71" s="18">
        <f>SUM(D72:D81)</f>
        <v>176578.80000000002</v>
      </c>
      <c r="E71" s="16">
        <f t="shared" si="0"/>
        <v>98.33807632975615</v>
      </c>
    </row>
    <row r="72" spans="1:5" ht="44.25" customHeight="1">
      <c r="A72" s="40" t="s">
        <v>60</v>
      </c>
      <c r="B72" s="2" t="s">
        <v>44</v>
      </c>
      <c r="C72" s="17">
        <v>1024.2</v>
      </c>
      <c r="D72" s="54">
        <v>1024.2</v>
      </c>
      <c r="E72" s="16">
        <f t="shared" si="0"/>
        <v>100</v>
      </c>
    </row>
    <row r="73" spans="1:5" ht="47.25" customHeight="1">
      <c r="A73" s="6" t="s">
        <v>67</v>
      </c>
      <c r="B73" s="2" t="s">
        <v>45</v>
      </c>
      <c r="C73" s="17">
        <v>15087.9</v>
      </c>
      <c r="D73" s="54">
        <v>15087.9</v>
      </c>
      <c r="E73" s="16">
        <f t="shared" si="0"/>
        <v>100</v>
      </c>
    </row>
    <row r="74" spans="1:5" ht="70.5" customHeight="1">
      <c r="A74" s="6" t="s">
        <v>66</v>
      </c>
      <c r="B74" s="2" t="s">
        <v>46</v>
      </c>
      <c r="C74" s="17">
        <v>3160</v>
      </c>
      <c r="D74" s="54">
        <v>3160</v>
      </c>
      <c r="E74" s="16">
        <f aca="true" t="shared" si="1" ref="E74:E94">D74/C74*100</f>
        <v>100</v>
      </c>
    </row>
    <row r="75" spans="1:5" ht="81.75" customHeight="1">
      <c r="A75" s="1" t="s">
        <v>63</v>
      </c>
      <c r="B75" s="2" t="s">
        <v>68</v>
      </c>
      <c r="C75" s="17">
        <v>412.8</v>
      </c>
      <c r="D75" s="54">
        <v>412.8</v>
      </c>
      <c r="E75" s="16">
        <f t="shared" si="1"/>
        <v>100</v>
      </c>
    </row>
    <row r="76" spans="1:5" ht="64.5" customHeight="1">
      <c r="A76" s="6" t="s">
        <v>64</v>
      </c>
      <c r="B76" s="2" t="s">
        <v>68</v>
      </c>
      <c r="C76" s="17">
        <v>31257.6</v>
      </c>
      <c r="D76" s="54">
        <v>31257.6</v>
      </c>
      <c r="E76" s="16">
        <f t="shared" si="1"/>
        <v>100</v>
      </c>
    </row>
    <row r="77" spans="1:5" ht="86.25" customHeight="1">
      <c r="A77" s="6" t="s">
        <v>65</v>
      </c>
      <c r="B77" s="2" t="s">
        <v>68</v>
      </c>
      <c r="C77" s="17">
        <v>90744.7</v>
      </c>
      <c r="D77" s="54">
        <v>90744.7</v>
      </c>
      <c r="E77" s="16">
        <f t="shared" si="1"/>
        <v>100</v>
      </c>
    </row>
    <row r="78" spans="1:5" ht="62.25" customHeight="1">
      <c r="A78" s="39" t="s">
        <v>61</v>
      </c>
      <c r="B78" s="2" t="s">
        <v>68</v>
      </c>
      <c r="C78" s="17">
        <v>251.3</v>
      </c>
      <c r="D78" s="54">
        <v>251.3</v>
      </c>
      <c r="E78" s="16">
        <f t="shared" si="1"/>
        <v>100</v>
      </c>
    </row>
    <row r="79" spans="1:5" ht="68.25" customHeight="1">
      <c r="A79" s="1" t="s">
        <v>62</v>
      </c>
      <c r="B79" s="2"/>
      <c r="C79" s="17">
        <v>33875.3</v>
      </c>
      <c r="D79" s="54">
        <v>30891.2</v>
      </c>
      <c r="E79" s="16">
        <f t="shared" si="1"/>
        <v>91.19092672242016</v>
      </c>
    </row>
    <row r="80" spans="1:5" ht="108.75" customHeight="1">
      <c r="A80" s="51" t="s">
        <v>154</v>
      </c>
      <c r="B80" s="2" t="s">
        <v>68</v>
      </c>
      <c r="C80" s="17">
        <v>3745.4</v>
      </c>
      <c r="D80" s="54">
        <v>3745.4</v>
      </c>
      <c r="E80" s="16">
        <f t="shared" si="1"/>
        <v>100</v>
      </c>
    </row>
    <row r="81" spans="1:5" ht="68.25" customHeight="1">
      <c r="A81" s="1" t="s">
        <v>72</v>
      </c>
      <c r="B81" s="2" t="s">
        <v>71</v>
      </c>
      <c r="C81" s="17">
        <v>3.8</v>
      </c>
      <c r="D81" s="54">
        <v>3.7</v>
      </c>
      <c r="E81" s="16">
        <f t="shared" si="1"/>
        <v>97.36842105263159</v>
      </c>
    </row>
    <row r="82" spans="1:5" ht="44.25" customHeight="1">
      <c r="A82" s="41" t="s">
        <v>15</v>
      </c>
      <c r="B82" s="5" t="s">
        <v>161</v>
      </c>
      <c r="C82" s="18">
        <f>SUM(C83:C88)</f>
        <v>1307.9</v>
      </c>
      <c r="D82" s="18">
        <f>SUM(D83:D88)</f>
        <v>1163.8</v>
      </c>
      <c r="E82" s="16">
        <f t="shared" si="1"/>
        <v>88.98233809924305</v>
      </c>
    </row>
    <row r="83" spans="1:5" ht="57.75" customHeight="1">
      <c r="A83" s="6" t="s">
        <v>159</v>
      </c>
      <c r="B83" s="2" t="s">
        <v>47</v>
      </c>
      <c r="C83" s="17">
        <v>583.5</v>
      </c>
      <c r="D83" s="54">
        <v>439.4</v>
      </c>
      <c r="E83" s="16">
        <f t="shared" si="1"/>
        <v>75.30419880034276</v>
      </c>
    </row>
    <row r="84" spans="1:5" ht="39.75" customHeight="1">
      <c r="A84" s="6" t="s">
        <v>160</v>
      </c>
      <c r="B84" s="2" t="s">
        <v>47</v>
      </c>
      <c r="C84" s="17">
        <v>106</v>
      </c>
      <c r="D84" s="54">
        <v>106</v>
      </c>
      <c r="E84" s="16">
        <f t="shared" si="1"/>
        <v>100</v>
      </c>
    </row>
    <row r="85" spans="1:5" ht="62.25" customHeight="1">
      <c r="A85" s="6" t="s">
        <v>69</v>
      </c>
      <c r="B85" s="2" t="s">
        <v>48</v>
      </c>
      <c r="C85" s="17">
        <v>12.3</v>
      </c>
      <c r="D85" s="54">
        <v>12.3</v>
      </c>
      <c r="E85" s="16">
        <f t="shared" si="1"/>
        <v>100</v>
      </c>
    </row>
    <row r="86" spans="1:5" ht="79.5" customHeight="1">
      <c r="A86" s="52" t="s">
        <v>153</v>
      </c>
      <c r="B86" s="2" t="s">
        <v>140</v>
      </c>
      <c r="C86" s="17">
        <v>200</v>
      </c>
      <c r="D86" s="54">
        <v>200</v>
      </c>
      <c r="E86" s="16">
        <f t="shared" si="1"/>
        <v>100</v>
      </c>
    </row>
    <row r="87" spans="1:5" ht="61.5" customHeight="1">
      <c r="A87" s="50" t="s">
        <v>139</v>
      </c>
      <c r="B87" s="2" t="s">
        <v>140</v>
      </c>
      <c r="C87" s="17">
        <v>356.1</v>
      </c>
      <c r="D87" s="54">
        <v>356.1</v>
      </c>
      <c r="E87" s="16">
        <f t="shared" si="1"/>
        <v>100</v>
      </c>
    </row>
    <row r="88" spans="1:5" ht="49.5" customHeight="1">
      <c r="A88" s="6" t="s">
        <v>70</v>
      </c>
      <c r="B88" s="2" t="s">
        <v>152</v>
      </c>
      <c r="C88" s="17">
        <v>50</v>
      </c>
      <c r="D88" s="54">
        <v>50</v>
      </c>
      <c r="E88" s="16">
        <f t="shared" si="1"/>
        <v>100</v>
      </c>
    </row>
    <row r="89" spans="1:5" ht="47.25" customHeight="1">
      <c r="A89" s="8" t="s">
        <v>14</v>
      </c>
      <c r="B89" s="5" t="s">
        <v>162</v>
      </c>
      <c r="C89" s="18">
        <v>0</v>
      </c>
      <c r="D89" s="16">
        <v>0</v>
      </c>
      <c r="E89" s="16" t="e">
        <f t="shared" si="1"/>
        <v>#DIV/0!</v>
      </c>
    </row>
    <row r="90" spans="1:5" s="20" customFormat="1" ht="40.5" customHeight="1">
      <c r="A90" s="8" t="s">
        <v>21</v>
      </c>
      <c r="B90" s="5" t="s">
        <v>52</v>
      </c>
      <c r="C90" s="18">
        <v>0</v>
      </c>
      <c r="D90" s="16">
        <v>0</v>
      </c>
      <c r="E90" s="16" t="e">
        <f t="shared" si="1"/>
        <v>#DIV/0!</v>
      </c>
    </row>
    <row r="91" spans="1:5" s="20" customFormat="1" ht="40.5" customHeight="1">
      <c r="A91" s="8" t="s">
        <v>49</v>
      </c>
      <c r="B91" s="5" t="s">
        <v>54</v>
      </c>
      <c r="C91" s="18">
        <v>4</v>
      </c>
      <c r="D91" s="16">
        <v>4</v>
      </c>
      <c r="E91" s="16">
        <f t="shared" si="1"/>
        <v>100</v>
      </c>
    </row>
    <row r="92" spans="1:5" s="20" customFormat="1" ht="70.5" customHeight="1">
      <c r="A92" s="22" t="s">
        <v>50</v>
      </c>
      <c r="B92" s="5" t="s">
        <v>55</v>
      </c>
      <c r="C92" s="18">
        <v>19.4</v>
      </c>
      <c r="D92" s="16">
        <v>19.4</v>
      </c>
      <c r="E92" s="16">
        <f t="shared" si="1"/>
        <v>100</v>
      </c>
    </row>
    <row r="93" spans="1:5" s="20" customFormat="1" ht="47.25" customHeight="1">
      <c r="A93" s="29" t="s">
        <v>51</v>
      </c>
      <c r="B93" s="30" t="s">
        <v>53</v>
      </c>
      <c r="C93" s="18">
        <v>-767.2</v>
      </c>
      <c r="D93" s="16">
        <v>-767.2</v>
      </c>
      <c r="E93" s="16">
        <f t="shared" si="1"/>
        <v>100</v>
      </c>
    </row>
    <row r="94" spans="1:5" s="20" customFormat="1" ht="48.75" customHeight="1">
      <c r="A94" s="38" t="s">
        <v>11</v>
      </c>
      <c r="B94" s="30"/>
      <c r="C94" s="35">
        <f>C59+C7</f>
        <v>433208.5</v>
      </c>
      <c r="D94" s="35">
        <f>D59+D7</f>
        <v>436811.10000000003</v>
      </c>
      <c r="E94" s="16">
        <f t="shared" si="1"/>
        <v>100.831608798073</v>
      </c>
    </row>
    <row r="95" spans="1:5" s="20" customFormat="1" ht="17.25" customHeight="1">
      <c r="A95" s="26"/>
      <c r="B95" s="24"/>
      <c r="C95" s="24"/>
      <c r="D95" s="24"/>
      <c r="E95" s="25"/>
    </row>
    <row r="96" spans="1:5" s="20" customFormat="1" ht="18" customHeight="1">
      <c r="A96" s="26"/>
      <c r="B96" s="25"/>
      <c r="C96" s="25"/>
      <c r="D96" s="25"/>
      <c r="E96" s="25"/>
    </row>
    <row r="97" spans="1:5" s="20" customFormat="1" ht="18.75" customHeight="1">
      <c r="A97" s="26"/>
      <c r="B97" s="25"/>
      <c r="C97" s="25"/>
      <c r="D97" s="25"/>
      <c r="E97" s="25"/>
    </row>
    <row r="98" spans="1:5" s="20" customFormat="1" ht="15" customHeight="1">
      <c r="A98" s="27"/>
      <c r="E98" s="25"/>
    </row>
    <row r="99" spans="1:5" s="20" customFormat="1" ht="15" customHeight="1">
      <c r="A99" s="27"/>
      <c r="B99" s="25"/>
      <c r="C99" s="25"/>
      <c r="D99" s="25"/>
      <c r="E99" s="25"/>
    </row>
    <row r="100" spans="1:5" s="20" customFormat="1" ht="15" customHeight="1">
      <c r="A100" s="27"/>
      <c r="B100" s="25"/>
      <c r="C100" s="25"/>
      <c r="D100" s="25"/>
      <c r="E100" s="25"/>
    </row>
    <row r="101" spans="1:5" s="20" customFormat="1" ht="13.5" customHeight="1">
      <c r="A101" s="27"/>
      <c r="B101" s="25"/>
      <c r="C101" s="25"/>
      <c r="D101" s="25"/>
      <c r="E101" s="25"/>
    </row>
    <row r="102" spans="1:5" s="20" customFormat="1" ht="13.5" customHeight="1">
      <c r="A102" s="27"/>
      <c r="E102" s="25"/>
    </row>
    <row r="103" spans="1:5" s="20" customFormat="1" ht="15" customHeight="1">
      <c r="A103" s="27"/>
      <c r="B103" s="25"/>
      <c r="C103" s="25"/>
      <c r="D103" s="25"/>
      <c r="E103" s="25"/>
    </row>
    <row r="104" spans="1:5" s="20" customFormat="1" ht="13.5" customHeight="1">
      <c r="A104" s="27"/>
      <c r="B104" s="25"/>
      <c r="C104" s="25"/>
      <c r="D104" s="25"/>
      <c r="E104" s="25"/>
    </row>
    <row r="105" spans="1:5" s="20" customFormat="1" ht="13.5" customHeight="1">
      <c r="A105" s="27"/>
      <c r="B105" s="25"/>
      <c r="C105" s="25"/>
      <c r="D105" s="25"/>
      <c r="E105" s="25"/>
    </row>
    <row r="106" spans="1:5" s="20" customFormat="1" ht="13.5" customHeight="1">
      <c r="A106" s="27"/>
      <c r="E106" s="25"/>
    </row>
    <row r="107" spans="1:5" s="20" customFormat="1" ht="15" customHeight="1">
      <c r="A107" s="27"/>
      <c r="E107" s="25"/>
    </row>
    <row r="108" spans="1:5" s="20" customFormat="1" ht="15" customHeight="1">
      <c r="A108" s="27"/>
      <c r="E108" s="25"/>
    </row>
    <row r="109" spans="1:5" s="20" customFormat="1" ht="15" customHeight="1">
      <c r="A109" s="23"/>
      <c r="B109" s="25"/>
      <c r="C109" s="25"/>
      <c r="D109" s="25"/>
      <c r="E109" s="25"/>
    </row>
    <row r="110" spans="1:5" s="20" customFormat="1" ht="15" customHeight="1">
      <c r="A110" s="27"/>
      <c r="B110" s="25"/>
      <c r="C110" s="25"/>
      <c r="D110" s="25"/>
      <c r="E110" s="25"/>
    </row>
    <row r="111" spans="1:5" s="20" customFormat="1" ht="19.5" customHeight="1">
      <c r="A111" s="27"/>
      <c r="B111" s="25"/>
      <c r="C111" s="25"/>
      <c r="D111" s="25"/>
      <c r="E111" s="25"/>
    </row>
    <row r="112" spans="1:5" s="20" customFormat="1" ht="13.5" customHeight="1">
      <c r="A112" s="27"/>
      <c r="B112" s="25"/>
      <c r="C112" s="25"/>
      <c r="D112" s="25"/>
      <c r="E112" s="25"/>
    </row>
    <row r="113" spans="1:5" s="20" customFormat="1" ht="13.5" customHeight="1">
      <c r="A113" s="23"/>
      <c r="E113" s="25"/>
    </row>
    <row r="114" s="20" customFormat="1" ht="13.5" customHeight="1">
      <c r="E114" s="28"/>
    </row>
    <row r="115" s="20" customFormat="1" ht="22.5" customHeight="1">
      <c r="E115" s="25"/>
    </row>
    <row r="116" s="20" customFormat="1" ht="20.25"/>
    <row r="117" s="20" customFormat="1" ht="20.25"/>
    <row r="118" s="20" customFormat="1" ht="20.25">
      <c r="A118" s="9"/>
    </row>
    <row r="119" s="20" customFormat="1" ht="20.25">
      <c r="A119" s="9"/>
    </row>
  </sheetData>
  <sheetProtection/>
  <mergeCells count="3">
    <mergeCell ref="B1:E1"/>
    <mergeCell ref="B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KSV-FIN</cp:lastModifiedBy>
  <cp:lastPrinted>2017-03-14T04:53:46Z</cp:lastPrinted>
  <dcterms:created xsi:type="dcterms:W3CDTF">2008-03-20T08:09:00Z</dcterms:created>
  <dcterms:modified xsi:type="dcterms:W3CDTF">2017-03-14T09:46:58Z</dcterms:modified>
  <cp:category/>
  <cp:version/>
  <cp:contentType/>
  <cp:contentStatus/>
</cp:coreProperties>
</file>